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91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<sst xmlns="http://schemas.openxmlformats.org/spreadsheetml/2006/main" count="19" uniqueCount="19">
  <si>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f(x)</t>
  </si>
  <si>
    <t>x</t>
  </si>
  <si>
    <t>by Steven J. Wilson</t>
  </si>
  <si>
    <t>f(x) =</t>
  </si>
  <si>
    <t>quartic</t>
  </si>
  <si>
    <t>sliders</t>
  </si>
  <si>
    <t>cubic</t>
  </si>
  <si>
    <t>sols</t>
  </si>
  <si>
    <t>sols-r</t>
  </si>
  <si>
    <t>sols-i</t>
  </si>
  <si>
    <t>QR.ST..</t>
  </si>
  <si>
    <t>q42rad</t>
  </si>
  <si>
    <t>quad</t>
  </si>
  <si>
    <t>disc</t>
  </si>
  <si>
    <t>points</t>
  </si>
  <si>
    <t>Exploring Polynomial Zeros</t>
  </si>
  <si>
    <t>The blue graph is the function in the Cartesian plane.  The red points are the zeros of the function in the</t>
  </si>
  <si>
    <t>complex plane.  When those points are on the x-axis, the zeros are real.  When they are off the x-axis, they</t>
  </si>
  <si>
    <t>are imaginary zeros in the complex plane.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</si>
</sst>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_);[Red]\(0.0\)"/>
    <numFmt numFmtId="169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Sheet2!$A$10:$A$210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</c:v>
                </c:pt>
                <c:pt idx="16">
                  <c:v>-8.4</c:v>
                </c:pt>
                <c:pt idx="17">
                  <c:v>-8.3</c:v>
                </c:pt>
                <c:pt idx="18">
                  <c:v>-8.2</c:v>
                </c:pt>
                <c:pt idx="19">
                  <c:v>-8.1</c:v>
                </c:pt>
                <c:pt idx="20">
                  <c:v>-8</c:v>
                </c:pt>
                <c:pt idx="21">
                  <c:v>-7.9</c:v>
                </c:pt>
                <c:pt idx="22">
                  <c:v>-7.8</c:v>
                </c:pt>
                <c:pt idx="23">
                  <c:v>-7.7</c:v>
                </c:pt>
                <c:pt idx="24">
                  <c:v>-7.6</c:v>
                </c:pt>
                <c:pt idx="25">
                  <c:v>-7.5</c:v>
                </c:pt>
                <c:pt idx="26">
                  <c:v>-7.4</c:v>
                </c:pt>
                <c:pt idx="27">
                  <c:v>-7.3</c:v>
                </c:pt>
                <c:pt idx="28">
                  <c:v>-7.2</c:v>
                </c:pt>
                <c:pt idx="29">
                  <c:v>-7.1</c:v>
                </c:pt>
                <c:pt idx="30">
                  <c:v>-7</c:v>
                </c:pt>
                <c:pt idx="31">
                  <c:v>-6.9</c:v>
                </c:pt>
                <c:pt idx="32">
                  <c:v>-6.8</c:v>
                </c:pt>
                <c:pt idx="33">
                  <c:v>-6.7</c:v>
                </c:pt>
                <c:pt idx="34">
                  <c:v>-6.6</c:v>
                </c:pt>
                <c:pt idx="35">
                  <c:v>-6.5</c:v>
                </c:pt>
                <c:pt idx="36">
                  <c:v>-6.4</c:v>
                </c:pt>
                <c:pt idx="37">
                  <c:v>-6.3</c:v>
                </c:pt>
                <c:pt idx="38">
                  <c:v>-6.2</c:v>
                </c:pt>
                <c:pt idx="39">
                  <c:v>-6.1</c:v>
                </c:pt>
                <c:pt idx="40">
                  <c:v>-6</c:v>
                </c:pt>
                <c:pt idx="41">
                  <c:v>-5.9</c:v>
                </c:pt>
                <c:pt idx="42">
                  <c:v>-5.8</c:v>
                </c:pt>
                <c:pt idx="43">
                  <c:v>-5.7</c:v>
                </c:pt>
                <c:pt idx="44">
                  <c:v>-5.6</c:v>
                </c:pt>
                <c:pt idx="45">
                  <c:v>-5.5</c:v>
                </c:pt>
                <c:pt idx="46">
                  <c:v>-5.4</c:v>
                </c:pt>
                <c:pt idx="47">
                  <c:v>-5.3</c:v>
                </c:pt>
                <c:pt idx="48">
                  <c:v>-5.2</c:v>
                </c:pt>
                <c:pt idx="49">
                  <c:v>-5.1</c:v>
                </c:pt>
                <c:pt idx="50">
                  <c:v>-5</c:v>
                </c:pt>
                <c:pt idx="51">
                  <c:v>-4.9</c:v>
                </c:pt>
                <c:pt idx="52">
                  <c:v>-4.8</c:v>
                </c:pt>
                <c:pt idx="53">
                  <c:v>-4.7</c:v>
                </c:pt>
                <c:pt idx="54">
                  <c:v>-4.6</c:v>
                </c:pt>
                <c:pt idx="55">
                  <c:v>-4.5</c:v>
                </c:pt>
                <c:pt idx="56">
                  <c:v>-4.4</c:v>
                </c:pt>
                <c:pt idx="57">
                  <c:v>-4.3</c:v>
                </c:pt>
                <c:pt idx="58">
                  <c:v>-4.2</c:v>
                </c:pt>
                <c:pt idx="59">
                  <c:v>-4.1</c:v>
                </c:pt>
                <c:pt idx="60">
                  <c:v>-4</c:v>
                </c:pt>
                <c:pt idx="61">
                  <c:v>-3.9</c:v>
                </c:pt>
                <c:pt idx="62">
                  <c:v>-3.8</c:v>
                </c:pt>
                <c:pt idx="63">
                  <c:v>-3.7</c:v>
                </c:pt>
                <c:pt idx="64">
                  <c:v>-3.6</c:v>
                </c:pt>
                <c:pt idx="65">
                  <c:v>-3.5</c:v>
                </c:pt>
                <c:pt idx="66">
                  <c:v>-3.4</c:v>
                </c:pt>
                <c:pt idx="67">
                  <c:v>-3.3</c:v>
                </c:pt>
                <c:pt idx="68">
                  <c:v>-3.2</c:v>
                </c:pt>
                <c:pt idx="69">
                  <c:v>-3.1</c:v>
                </c:pt>
                <c:pt idx="70">
                  <c:v>-3</c:v>
                </c:pt>
                <c:pt idx="71">
                  <c:v>-2.9</c:v>
                </c:pt>
                <c:pt idx="72">
                  <c:v>-2.8</c:v>
                </c:pt>
                <c:pt idx="73">
                  <c:v>-2.7</c:v>
                </c:pt>
                <c:pt idx="74">
                  <c:v>-2.6</c:v>
                </c:pt>
                <c:pt idx="75">
                  <c:v>-2.5</c:v>
                </c:pt>
                <c:pt idx="76">
                  <c:v>-2.4</c:v>
                </c:pt>
                <c:pt idx="77">
                  <c:v>-2.3</c:v>
                </c:pt>
                <c:pt idx="78">
                  <c:v>-2.2</c:v>
                </c:pt>
                <c:pt idx="79">
                  <c:v>-2.1</c:v>
                </c:pt>
                <c:pt idx="80">
                  <c:v>-2</c:v>
                </c:pt>
                <c:pt idx="81">
                  <c:v>-1.9</c:v>
                </c:pt>
                <c:pt idx="82">
                  <c:v>-1.8</c:v>
                </c:pt>
                <c:pt idx="83">
                  <c:v>-1.7</c:v>
                </c:pt>
                <c:pt idx="84">
                  <c:v>-1.6</c:v>
                </c:pt>
                <c:pt idx="85">
                  <c:v>-1.5</c:v>
                </c:pt>
                <c:pt idx="86">
                  <c:v>-1.4</c:v>
                </c:pt>
                <c:pt idx="87">
                  <c:v>-1.3</c:v>
                </c:pt>
                <c:pt idx="88">
                  <c:v>-1.2</c:v>
                </c:pt>
                <c:pt idx="89">
                  <c:v>-1.1</c:v>
                </c:pt>
                <c:pt idx="90">
                  <c:v>-1</c:v>
                </c:pt>
                <c:pt idx="91">
                  <c:v>-0.9</c:v>
                </c:pt>
                <c:pt idx="92">
                  <c:v>-0.8</c:v>
                </c:pt>
                <c:pt idx="93">
                  <c:v>-0.7</c:v>
                </c:pt>
                <c:pt idx="94">
                  <c:v>-0.6</c:v>
                </c:pt>
                <c:pt idx="95">
                  <c:v>-0.499999999999999</c:v>
                </c:pt>
                <c:pt idx="96">
                  <c:v>-0.399999999999999</c:v>
                </c:pt>
                <c:pt idx="97">
                  <c:v>-0.299999999999999</c:v>
                </c:pt>
                <c:pt idx="98">
                  <c:v>-0.199999999999999</c:v>
                </c:pt>
                <c:pt idx="99">
                  <c:v>-0.1</c:v>
                </c:pt>
                <c:pt idx="100">
                  <c:v>0</c:v>
                </c:pt>
                <c:pt idx="101">
                  <c:v>0.1</c:v>
                </c:pt>
                <c:pt idx="102">
                  <c:v>0.2</c:v>
                </c:pt>
                <c:pt idx="103">
                  <c:v>0.3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0.7</c:v>
                </c:pt>
                <c:pt idx="108">
                  <c:v>0.8</c:v>
                </c:pt>
                <c:pt idx="109">
                  <c:v>0.9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4.1</c:v>
                </c:pt>
                <c:pt idx="142">
                  <c:v>4.2</c:v>
                </c:pt>
                <c:pt idx="143">
                  <c:v>4.3</c:v>
                </c:pt>
                <c:pt idx="144">
                  <c:v>4.4</c:v>
                </c:pt>
                <c:pt idx="145">
                  <c:v>4.5</c:v>
                </c:pt>
                <c:pt idx="146">
                  <c:v>4.6</c:v>
                </c:pt>
                <c:pt idx="147">
                  <c:v>4.7</c:v>
                </c:pt>
                <c:pt idx="148">
                  <c:v>4.8</c:v>
                </c:pt>
                <c:pt idx="149">
                  <c:v>4.9</c:v>
                </c:pt>
                <c:pt idx="150">
                  <c:v>5</c:v>
                </c:pt>
                <c:pt idx="151">
                  <c:v>5.1</c:v>
                </c:pt>
                <c:pt idx="152">
                  <c:v>5.2</c:v>
                </c:pt>
                <c:pt idx="153">
                  <c:v>5.3</c:v>
                </c:pt>
                <c:pt idx="154">
                  <c:v>5.4</c:v>
                </c:pt>
                <c:pt idx="155">
                  <c:v>5.5</c:v>
                </c:pt>
                <c:pt idx="156">
                  <c:v>5.6</c:v>
                </c:pt>
                <c:pt idx="157">
                  <c:v>5.7</c:v>
                </c:pt>
                <c:pt idx="158">
                  <c:v>5.8</c:v>
                </c:pt>
                <c:pt idx="159">
                  <c:v>5.9</c:v>
                </c:pt>
                <c:pt idx="160">
                  <c:v>6</c:v>
                </c:pt>
                <c:pt idx="161">
                  <c:v>6.1</c:v>
                </c:pt>
                <c:pt idx="162">
                  <c:v>6.2</c:v>
                </c:pt>
                <c:pt idx="163">
                  <c:v>6.3</c:v>
                </c:pt>
                <c:pt idx="164">
                  <c:v>6.4</c:v>
                </c:pt>
                <c:pt idx="165">
                  <c:v>6.5</c:v>
                </c:pt>
                <c:pt idx="166">
                  <c:v>6.6</c:v>
                </c:pt>
                <c:pt idx="167">
                  <c:v>6.7</c:v>
                </c:pt>
                <c:pt idx="168">
                  <c:v>6.8</c:v>
                </c:pt>
                <c:pt idx="169">
                  <c:v>6.9</c:v>
                </c:pt>
                <c:pt idx="170">
                  <c:v>7</c:v>
                </c:pt>
                <c:pt idx="171">
                  <c:v>7.1</c:v>
                </c:pt>
                <c:pt idx="172">
                  <c:v>7.2</c:v>
                </c:pt>
                <c:pt idx="173">
                  <c:v>7.3</c:v>
                </c:pt>
                <c:pt idx="174">
                  <c:v>7.4</c:v>
                </c:pt>
                <c:pt idx="175">
                  <c:v>7.5</c:v>
                </c:pt>
                <c:pt idx="176">
                  <c:v>7.6</c:v>
                </c:pt>
                <c:pt idx="177">
                  <c:v>7.7</c:v>
                </c:pt>
                <c:pt idx="178">
                  <c:v>7.8</c:v>
                </c:pt>
                <c:pt idx="179">
                  <c:v>7.9</c:v>
                </c:pt>
                <c:pt idx="180">
                  <c:v>8</c:v>
                </c:pt>
                <c:pt idx="181">
                  <c:v>8.1</c:v>
                </c:pt>
                <c:pt idx="182">
                  <c:v>8.2</c:v>
                </c:pt>
                <c:pt idx="183">
                  <c:v>8.3</c:v>
                </c:pt>
                <c:pt idx="184">
                  <c:v>8.4</c:v>
                </c:pt>
                <c:pt idx="185">
                  <c:v>8.5</c:v>
                </c:pt>
                <c:pt idx="186">
                  <c:v>8.6</c:v>
                </c:pt>
                <c:pt idx="187">
                  <c:v>8.7</c:v>
                </c:pt>
                <c:pt idx="188">
                  <c:v>8.8</c:v>
                </c:pt>
                <c:pt idx="189">
                  <c:v>8.9</c:v>
                </c:pt>
                <c:pt idx="190">
                  <c:v>9</c:v>
                </c:pt>
                <c:pt idx="191">
                  <c:v>9.1</c:v>
                </c:pt>
                <c:pt idx="192">
                  <c:v>9.2</c:v>
                </c:pt>
                <c:pt idx="193">
                  <c:v>9.3</c:v>
                </c:pt>
                <c:pt idx="194">
                  <c:v>9.4</c:v>
                </c:pt>
                <c:pt idx="195">
                  <c:v>9.5</c:v>
                </c:pt>
                <c:pt idx="196">
                  <c:v>9.6</c:v>
                </c:pt>
                <c:pt idx="197">
                  <c:v>9.7</c:v>
                </c:pt>
                <c:pt idx="198">
                  <c:v>9.8</c:v>
                </c:pt>
                <c:pt idx="199">
                  <c:v>9.9</c:v>
                </c:pt>
                <c:pt idx="200">
                  <c:v>10</c:v>
                </c:pt>
              </c:numCache>
            </c:numRef>
          </c:xVal>
          <c:yVal>
            <c:numRef>
              <c:f>Sheet2!$B$10:$B$210</c:f>
              <c:numCache>
                <c:ptCount val="201"/>
                <c:pt idx="0">
                  <c:v>7768.8</c:v>
                </c:pt>
                <c:pt idx="1">
                  <c:v>7437.392900000001</c:v>
                </c:pt>
                <c:pt idx="2">
                  <c:v>7116.580000000003</c:v>
                </c:pt>
                <c:pt idx="3">
                  <c:v>6806.135699999998</c:v>
                </c:pt>
                <c:pt idx="4">
                  <c:v>6505.8368</c:v>
                </c:pt>
                <c:pt idx="5">
                  <c:v>6215.462500000001</c:v>
                </c:pt>
                <c:pt idx="6">
                  <c:v>5934.794400000003</c:v>
                </c:pt>
                <c:pt idx="7">
                  <c:v>5663.616500000001</c:v>
                </c:pt>
                <c:pt idx="8">
                  <c:v>5401.715199999998</c:v>
                </c:pt>
                <c:pt idx="9">
                  <c:v>5148.879299999999</c:v>
                </c:pt>
                <c:pt idx="10">
                  <c:v>4904.900000000001</c:v>
                </c:pt>
                <c:pt idx="11">
                  <c:v>4669.5709000000015</c:v>
                </c:pt>
                <c:pt idx="12">
                  <c:v>4442.688000000001</c:v>
                </c:pt>
                <c:pt idx="13">
                  <c:v>4224.049699999997</c:v>
                </c:pt>
                <c:pt idx="14">
                  <c:v>4013.4568000000004</c:v>
                </c:pt>
                <c:pt idx="15">
                  <c:v>3810.7125</c:v>
                </c:pt>
                <c:pt idx="16">
                  <c:v>3615.6223999999997</c:v>
                </c:pt>
                <c:pt idx="17">
                  <c:v>3427.994500000002</c:v>
                </c:pt>
                <c:pt idx="18">
                  <c:v>3247.639199999999</c:v>
                </c:pt>
                <c:pt idx="19">
                  <c:v>3074.3693000000003</c:v>
                </c:pt>
                <c:pt idx="20">
                  <c:v>2908.0000000000005</c:v>
                </c:pt>
                <c:pt idx="21">
                  <c:v>2748.3489000000004</c:v>
                </c:pt>
                <c:pt idx="22">
                  <c:v>2595.2359999999994</c:v>
                </c:pt>
                <c:pt idx="23">
                  <c:v>2448.4837</c:v>
                </c:pt>
                <c:pt idx="24">
                  <c:v>2307.9168000000004</c:v>
                </c:pt>
                <c:pt idx="25">
                  <c:v>2173.3625</c:v>
                </c:pt>
                <c:pt idx="26">
                  <c:v>2044.6504000000002</c:v>
                </c:pt>
                <c:pt idx="27">
                  <c:v>1921.6124999999997</c:v>
                </c:pt>
                <c:pt idx="28">
                  <c:v>1804.0832000000003</c:v>
                </c:pt>
                <c:pt idx="29">
                  <c:v>1691.8993</c:v>
                </c:pt>
                <c:pt idx="30">
                  <c:v>1584.8999999999999</c:v>
                </c:pt>
                <c:pt idx="31">
                  <c:v>1482.9269000000004</c:v>
                </c:pt>
                <c:pt idx="32">
                  <c:v>1385.8239999999996</c:v>
                </c:pt>
                <c:pt idx="33">
                  <c:v>1293.4376999999997</c:v>
                </c:pt>
                <c:pt idx="34">
                  <c:v>1205.6167999999996</c:v>
                </c:pt>
                <c:pt idx="35">
                  <c:v>1122.2124999999999</c:v>
                </c:pt>
                <c:pt idx="36">
                  <c:v>1043.0784000000006</c:v>
                </c:pt>
                <c:pt idx="37">
                  <c:v>968.0704999999998</c:v>
                </c:pt>
                <c:pt idx="38">
                  <c:v>897.0472000000002</c:v>
                </c:pt>
                <c:pt idx="39">
                  <c:v>829.8692999999997</c:v>
                </c:pt>
                <c:pt idx="40">
                  <c:v>766.4</c:v>
                </c:pt>
                <c:pt idx="41">
                  <c:v>706.5049000000001</c:v>
                </c:pt>
                <c:pt idx="42">
                  <c:v>650.0519999999999</c:v>
                </c:pt>
                <c:pt idx="43">
                  <c:v>596.9116999999999</c:v>
                </c:pt>
                <c:pt idx="44">
                  <c:v>546.9567999999997</c:v>
                </c:pt>
                <c:pt idx="45">
                  <c:v>500.06249999999994</c:v>
                </c:pt>
                <c:pt idx="46">
                  <c:v>456.10640000000024</c:v>
                </c:pt>
                <c:pt idx="47">
                  <c:v>414.96850000000006</c:v>
                </c:pt>
                <c:pt idx="48">
                  <c:v>376.5312000000001</c:v>
                </c:pt>
                <c:pt idx="49">
                  <c:v>340.67929999999984</c:v>
                </c:pt>
                <c:pt idx="50">
                  <c:v>307.3</c:v>
                </c:pt>
                <c:pt idx="51">
                  <c:v>276.2829000000001</c:v>
                </c:pt>
                <c:pt idx="52">
                  <c:v>247.51999999999995</c:v>
                </c:pt>
                <c:pt idx="53">
                  <c:v>220.90570000000008</c:v>
                </c:pt>
                <c:pt idx="54">
                  <c:v>196.3367999999999</c:v>
                </c:pt>
                <c:pt idx="55">
                  <c:v>173.7125</c:v>
                </c:pt>
                <c:pt idx="56">
                  <c:v>152.93440000000004</c:v>
                </c:pt>
                <c:pt idx="57">
                  <c:v>133.9065</c:v>
                </c:pt>
                <c:pt idx="58">
                  <c:v>116.53519999999997</c:v>
                </c:pt>
                <c:pt idx="59">
                  <c:v>100.72929999999995</c:v>
                </c:pt>
                <c:pt idx="60">
                  <c:v>86.4</c:v>
                </c:pt>
                <c:pt idx="61">
                  <c:v>73.46089999999997</c:v>
                </c:pt>
                <c:pt idx="62">
                  <c:v>61.82800000000001</c:v>
                </c:pt>
                <c:pt idx="63">
                  <c:v>51.4197</c:v>
                </c:pt>
                <c:pt idx="64">
                  <c:v>42.156800000000004</c:v>
                </c:pt>
                <c:pt idx="65">
                  <c:v>33.96249999999999</c:v>
                </c:pt>
                <c:pt idx="66">
                  <c:v>26.76239999999998</c:v>
                </c:pt>
                <c:pt idx="67">
                  <c:v>20.484499999999976</c:v>
                </c:pt>
                <c:pt idx="68">
                  <c:v>15.059200000000018</c:v>
                </c:pt>
                <c:pt idx="69">
                  <c:v>10.4193</c:v>
                </c:pt>
                <c:pt idx="70">
                  <c:v>6.499999999999996</c:v>
                </c:pt>
                <c:pt idx="71">
                  <c:v>3.2388999999999966</c:v>
                </c:pt>
                <c:pt idx="72">
                  <c:v>0.5759999999999927</c:v>
                </c:pt>
                <c:pt idx="73">
                  <c:v>-1.5462999999999958</c:v>
                </c:pt>
                <c:pt idx="74">
                  <c:v>-3.183200000000002</c:v>
                </c:pt>
                <c:pt idx="75">
                  <c:v>-4.387500000000004</c:v>
                </c:pt>
                <c:pt idx="76">
                  <c:v>-5.209600000000001</c:v>
                </c:pt>
                <c:pt idx="77">
                  <c:v>-5.697500000000004</c:v>
                </c:pt>
                <c:pt idx="78">
                  <c:v>-5.896800000000005</c:v>
                </c:pt>
                <c:pt idx="79">
                  <c:v>-5.850700000000004</c:v>
                </c:pt>
                <c:pt idx="80">
                  <c:v>-5.6000000000000005</c:v>
                </c:pt>
                <c:pt idx="81">
                  <c:v>-5.183099999999997</c:v>
                </c:pt>
                <c:pt idx="82">
                  <c:v>-4.636000000000004</c:v>
                </c:pt>
                <c:pt idx="83">
                  <c:v>-3.992300000000001</c:v>
                </c:pt>
                <c:pt idx="84">
                  <c:v>-3.2832000000000034</c:v>
                </c:pt>
                <c:pt idx="85">
                  <c:v>-2.5375000000000023</c:v>
                </c:pt>
                <c:pt idx="86">
                  <c:v>-1.7815999999999999</c:v>
                </c:pt>
                <c:pt idx="87">
                  <c:v>-1.0395</c:v>
                </c:pt>
                <c:pt idx="88">
                  <c:v>-0.33280000000000043</c:v>
                </c:pt>
                <c:pt idx="89">
                  <c:v>0.3192999999999986</c:v>
                </c:pt>
                <c:pt idx="90">
                  <c:v>0.8999999999999997</c:v>
                </c:pt>
                <c:pt idx="91">
                  <c:v>1.3948999999999991</c:v>
                </c:pt>
                <c:pt idx="92">
                  <c:v>1.7919999999999987</c:v>
                </c:pt>
                <c:pt idx="93">
                  <c:v>2.0816999999999997</c:v>
                </c:pt>
                <c:pt idx="94">
                  <c:v>2.2568</c:v>
                </c:pt>
                <c:pt idx="95">
                  <c:v>2.3125</c:v>
                </c:pt>
                <c:pt idx="96">
                  <c:v>2.2463999999999986</c:v>
                </c:pt>
                <c:pt idx="97">
                  <c:v>2.0584999999999973</c:v>
                </c:pt>
                <c:pt idx="98">
                  <c:v>1.7511999999999963</c:v>
                </c:pt>
                <c:pt idx="99">
                  <c:v>1.3293</c:v>
                </c:pt>
                <c:pt idx="100">
                  <c:v>0.8</c:v>
                </c:pt>
                <c:pt idx="101">
                  <c:v>0.17290000000000005</c:v>
                </c:pt>
                <c:pt idx="102">
                  <c:v>-0.5399999999999998</c:v>
                </c:pt>
                <c:pt idx="103">
                  <c:v>-1.3242999999999998</c:v>
                </c:pt>
                <c:pt idx="104">
                  <c:v>-2.1632</c:v>
                </c:pt>
                <c:pt idx="105">
                  <c:v>-3.0374999999999996</c:v>
                </c:pt>
                <c:pt idx="106">
                  <c:v>-3.9256</c:v>
                </c:pt>
                <c:pt idx="107">
                  <c:v>-4.8035</c:v>
                </c:pt>
                <c:pt idx="108">
                  <c:v>-5.644800000000001</c:v>
                </c:pt>
                <c:pt idx="109">
                  <c:v>-6.4207</c:v>
                </c:pt>
                <c:pt idx="110">
                  <c:v>-7.1000000000000005</c:v>
                </c:pt>
                <c:pt idx="111">
                  <c:v>-7.6491</c:v>
                </c:pt>
                <c:pt idx="112">
                  <c:v>-8.032</c:v>
                </c:pt>
                <c:pt idx="113">
                  <c:v>-8.210299999999998</c:v>
                </c:pt>
                <c:pt idx="114">
                  <c:v>-8.1432</c:v>
                </c:pt>
                <c:pt idx="115">
                  <c:v>-7.7875000000000005</c:v>
                </c:pt>
                <c:pt idx="116">
                  <c:v>-7.097599999999999</c:v>
                </c:pt>
                <c:pt idx="117">
                  <c:v>-6.025500000000004</c:v>
                </c:pt>
                <c:pt idx="118">
                  <c:v>-4.520799999999999</c:v>
                </c:pt>
                <c:pt idx="119">
                  <c:v>-2.530700000000004</c:v>
                </c:pt>
                <c:pt idx="120">
                  <c:v>-2.4424906541753444E-15</c:v>
                </c:pt>
                <c:pt idx="121">
                  <c:v>3.1289000000000042</c:v>
                </c:pt>
                <c:pt idx="122">
                  <c:v>6.916000000000008</c:v>
                </c:pt>
                <c:pt idx="123">
                  <c:v>11.423699999999984</c:v>
                </c:pt>
                <c:pt idx="124">
                  <c:v>16.7168</c:v>
                </c:pt>
                <c:pt idx="125">
                  <c:v>22.8625</c:v>
                </c:pt>
                <c:pt idx="126">
                  <c:v>29.930400000000017</c:v>
                </c:pt>
                <c:pt idx="127">
                  <c:v>37.99250000000002</c:v>
                </c:pt>
                <c:pt idx="128">
                  <c:v>47.12319999999997</c:v>
                </c:pt>
                <c:pt idx="129">
                  <c:v>57.39929999999999</c:v>
                </c:pt>
                <c:pt idx="130">
                  <c:v>68.89999999999999</c:v>
                </c:pt>
                <c:pt idx="131">
                  <c:v>81.7069</c:v>
                </c:pt>
                <c:pt idx="132">
                  <c:v>95.90400000000004</c:v>
                </c:pt>
                <c:pt idx="133">
                  <c:v>111.57769999999996</c:v>
                </c:pt>
                <c:pt idx="134">
                  <c:v>128.81679999999997</c:v>
                </c:pt>
                <c:pt idx="135">
                  <c:v>147.7125</c:v>
                </c:pt>
                <c:pt idx="136">
                  <c:v>168.35840000000005</c:v>
                </c:pt>
                <c:pt idx="137">
                  <c:v>190.85050000000004</c:v>
                </c:pt>
                <c:pt idx="138">
                  <c:v>215.28719999999998</c:v>
                </c:pt>
                <c:pt idx="139">
                  <c:v>241.7693</c:v>
                </c:pt>
                <c:pt idx="140">
                  <c:v>270.4</c:v>
                </c:pt>
                <c:pt idx="141">
                  <c:v>301.28489999999994</c:v>
                </c:pt>
                <c:pt idx="142">
                  <c:v>334.532</c:v>
                </c:pt>
                <c:pt idx="143">
                  <c:v>370.25169999999997</c:v>
                </c:pt>
                <c:pt idx="144">
                  <c:v>408.5568000000001</c:v>
                </c:pt>
                <c:pt idx="145">
                  <c:v>449.56249999999994</c:v>
                </c:pt>
                <c:pt idx="146">
                  <c:v>493.38639999999987</c:v>
                </c:pt>
                <c:pt idx="147">
                  <c:v>540.1485000000002</c:v>
                </c:pt>
                <c:pt idx="148">
                  <c:v>589.9712</c:v>
                </c:pt>
                <c:pt idx="149">
                  <c:v>642.9793000000003</c:v>
                </c:pt>
                <c:pt idx="150">
                  <c:v>699.3</c:v>
                </c:pt>
                <c:pt idx="151">
                  <c:v>759.0628999999998</c:v>
                </c:pt>
                <c:pt idx="152">
                  <c:v>822.4000000000002</c:v>
                </c:pt>
                <c:pt idx="153">
                  <c:v>889.4456999999998</c:v>
                </c:pt>
                <c:pt idx="154">
                  <c:v>960.3368000000002</c:v>
                </c:pt>
                <c:pt idx="155">
                  <c:v>1035.2124999999999</c:v>
                </c:pt>
                <c:pt idx="156">
                  <c:v>1114.2143999999996</c:v>
                </c:pt>
                <c:pt idx="157">
                  <c:v>1197.4865000000002</c:v>
                </c:pt>
                <c:pt idx="158">
                  <c:v>1285.1752</c:v>
                </c:pt>
                <c:pt idx="159">
                  <c:v>1377.4293</c:v>
                </c:pt>
                <c:pt idx="160">
                  <c:v>1474.3999999999999</c:v>
                </c:pt>
                <c:pt idx="161">
                  <c:v>1576.2408999999996</c:v>
                </c:pt>
                <c:pt idx="162">
                  <c:v>1683.1080000000004</c:v>
                </c:pt>
                <c:pt idx="163">
                  <c:v>1795.1596999999997</c:v>
                </c:pt>
                <c:pt idx="164">
                  <c:v>1912.5568000000005</c:v>
                </c:pt>
                <c:pt idx="165">
                  <c:v>2035.4624999999996</c:v>
                </c:pt>
                <c:pt idx="166">
                  <c:v>2164.0423999999994</c:v>
                </c:pt>
                <c:pt idx="167">
                  <c:v>2298.4645000000005</c:v>
                </c:pt>
                <c:pt idx="168">
                  <c:v>2438.8991999999994</c:v>
                </c:pt>
                <c:pt idx="169">
                  <c:v>2585.519300000001</c:v>
                </c:pt>
                <c:pt idx="170">
                  <c:v>2738.5000000000005</c:v>
                </c:pt>
                <c:pt idx="171">
                  <c:v>2898.0189</c:v>
                </c:pt>
                <c:pt idx="172">
                  <c:v>3064.2560000000008</c:v>
                </c:pt>
                <c:pt idx="173">
                  <c:v>3237.3936999999996</c:v>
                </c:pt>
                <c:pt idx="174">
                  <c:v>3417.6168000000007</c:v>
                </c:pt>
                <c:pt idx="175">
                  <c:v>3605.1125</c:v>
                </c:pt>
                <c:pt idx="176">
                  <c:v>3800.0704</c:v>
                </c:pt>
                <c:pt idx="177">
                  <c:v>4002.6825000000013</c:v>
                </c:pt>
                <c:pt idx="178">
                  <c:v>4213.1431999999995</c:v>
                </c:pt>
                <c:pt idx="179">
                  <c:v>4431.649300000001</c:v>
                </c:pt>
                <c:pt idx="180">
                  <c:v>4658.400000000001</c:v>
                </c:pt>
                <c:pt idx="181">
                  <c:v>4893.5969</c:v>
                </c:pt>
                <c:pt idx="182">
                  <c:v>5137.443999999999</c:v>
                </c:pt>
                <c:pt idx="183">
                  <c:v>5390.147700000003</c:v>
                </c:pt>
                <c:pt idx="184">
                  <c:v>5651.9168</c:v>
                </c:pt>
                <c:pt idx="185">
                  <c:v>5922.962500000001</c:v>
                </c:pt>
                <c:pt idx="186">
                  <c:v>6203.498399999999</c:v>
                </c:pt>
                <c:pt idx="187">
                  <c:v>6493.740499999997</c:v>
                </c:pt>
                <c:pt idx="188">
                  <c:v>6793.907200000002</c:v>
                </c:pt>
                <c:pt idx="189">
                  <c:v>7104.219300000002</c:v>
                </c:pt>
                <c:pt idx="190">
                  <c:v>7424.900000000001</c:v>
                </c:pt>
                <c:pt idx="191">
                  <c:v>7756.174899999998</c:v>
                </c:pt>
                <c:pt idx="192">
                  <c:v>8098.271999999998</c:v>
                </c:pt>
                <c:pt idx="193">
                  <c:v>8451.4217</c:v>
                </c:pt>
                <c:pt idx="194">
                  <c:v>8815.856800000001</c:v>
                </c:pt>
                <c:pt idx="195">
                  <c:v>9191.812499999998</c:v>
                </c:pt>
                <c:pt idx="196">
                  <c:v>9579.526399999997</c:v>
                </c:pt>
                <c:pt idx="197">
                  <c:v>9979.238499999996</c:v>
                </c:pt>
                <c:pt idx="198">
                  <c:v>10391.191200000003</c:v>
                </c:pt>
                <c:pt idx="199">
                  <c:v>10815.6293</c:v>
                </c:pt>
                <c:pt idx="200">
                  <c:v>11252.8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Sheet2!$D$19:$D$22</c:f>
              <c:numCache>
                <c:ptCount val="4"/>
                <c:pt idx="0">
                  <c:v>-1.1501809353668322</c:v>
                </c:pt>
                <c:pt idx="1">
                  <c:v>-2.775135941928542</c:v>
                </c:pt>
                <c:pt idx="2">
                  <c:v>2</c:v>
                </c:pt>
                <c:pt idx="3">
                  <c:v>0.12531687729537444</c:v>
                </c:pt>
              </c:numCache>
            </c:numRef>
          </c:xVal>
          <c:yVal>
            <c:numRef>
              <c:f>Sheet2!$E$19:$E$22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6452161"/>
        <c:axId val="15416266"/>
      </c:scatterChart>
      <c:valAx>
        <c:axId val="4645216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15416266"/>
        <c:crossesAt val="0"/>
        <c:crossBetween val="midCat"/>
        <c:dispUnits/>
        <c:majorUnit val="5"/>
        <c:minorUnit val="1"/>
      </c:valAx>
      <c:valAx>
        <c:axId val="15416266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46452161"/>
        <c:crossesAt val="0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95250</xdr:rowOff>
    </xdr:from>
    <xdr:to>
      <xdr:col>16</xdr:col>
      <xdr:colOff>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524250" y="95250"/>
        <a:ext cx="29718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95250</xdr:colOff>
      <xdr:row>5</xdr:row>
      <xdr:rowOff>76200</xdr:rowOff>
    </xdr:from>
    <xdr:to>
      <xdr:col>2</xdr:col>
      <xdr:colOff>257175</xdr:colOff>
      <xdr:row>15</xdr:row>
      <xdr:rowOff>66675</xdr:rowOff>
    </xdr:to>
    <xdr:pic>
      <xdr:nvPicPr>
        <xdr:cNvPr id="2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885825"/>
          <a:ext cx="161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76200</xdr:rowOff>
    </xdr:from>
    <xdr:to>
      <xdr:col>4</xdr:col>
      <xdr:colOff>238125</xdr:colOff>
      <xdr:row>15</xdr:row>
      <xdr:rowOff>66675</xdr:rowOff>
    </xdr:to>
    <xdr:pic>
      <xdr:nvPicPr>
        <xdr:cNvPr id="3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885825"/>
          <a:ext cx="161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5</xdr:row>
      <xdr:rowOff>76200</xdr:rowOff>
    </xdr:from>
    <xdr:to>
      <xdr:col>6</xdr:col>
      <xdr:colOff>238125</xdr:colOff>
      <xdr:row>15</xdr:row>
      <xdr:rowOff>66675</xdr:rowOff>
    </xdr:to>
    <xdr:pic>
      <xdr:nvPicPr>
        <xdr:cNvPr id="4" name="ScrollBar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885825"/>
          <a:ext cx="161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76200</xdr:rowOff>
    </xdr:from>
    <xdr:to>
      <xdr:col>8</xdr:col>
      <xdr:colOff>238125</xdr:colOff>
      <xdr:row>15</xdr:row>
      <xdr:rowOff>66675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" y="885825"/>
          <a:ext cx="161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76200</xdr:rowOff>
    </xdr:from>
    <xdr:to>
      <xdr:col>10</xdr:col>
      <xdr:colOff>238125</xdr:colOff>
      <xdr:row>15</xdr:row>
      <xdr:rowOff>66675</xdr:rowOff>
    </xdr:to>
    <xdr:pic>
      <xdr:nvPicPr>
        <xdr:cNvPr id="6" name="ScrollBar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9925" y="885825"/>
          <a:ext cx="161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2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5.00390625" style="0" customWidth="1"/>
    <col min="4" max="4" width="5.421875" style="0" customWidth="1"/>
    <col min="5" max="5" width="4.421875" style="0" customWidth="1"/>
    <col min="6" max="6" width="5.00390625" style="0" customWidth="1"/>
    <col min="7" max="7" width="4.421875" style="0" customWidth="1"/>
    <col min="8" max="8" width="5.421875" style="0" customWidth="1"/>
    <col min="9" max="9" width="4.7109375" style="0" customWidth="1"/>
    <col min="10" max="10" width="3.7109375" style="0" customWidth="1"/>
    <col min="11" max="11" width="4.7109375" style="0" customWidth="1"/>
  </cols>
  <sheetData>
    <row r="2" ht="12.75">
      <c r="B2" s="1" t="s">
        <v>15</v>
      </c>
    </row>
    <row r="3" ht="12.75">
      <c r="B3" s="3" t="s">
        <v>2</v>
      </c>
    </row>
    <row r="4" ht="12.75">
      <c r="E4" s="1"/>
    </row>
    <row r="5" spans="2:11" ht="12.75">
      <c r="B5" s="7" t="s">
        <v>3</v>
      </c>
      <c r="C5" s="6">
        <f>(100-Sheet2!$B$2)/10</f>
        <v>1</v>
      </c>
      <c r="D5" s="7" t="str">
        <f>IF(Sheet2!$C$3&lt;0,"x^4  -","x^4 +")</f>
        <v>x^4 +</v>
      </c>
      <c r="E5" s="6">
        <f>ABS((100-Sheet2!$B$3)/10)</f>
        <v>1.8</v>
      </c>
      <c r="F5" s="7" t="str">
        <f>IF(Sheet2!$C$4&lt;0,"x^3  -","x^3 +")</f>
        <v>x^3  -</v>
      </c>
      <c r="G5" s="6">
        <f>ABS((100-Sheet2!$B$4)/10)</f>
        <v>4.9</v>
      </c>
      <c r="H5" s="7" t="str">
        <f>IF(Sheet2!$C$5&lt;0,"x^2  -","x^2 +")</f>
        <v>x^2  -</v>
      </c>
      <c r="I5" s="6">
        <f>ABS((100-Sheet2!$B$5)/10)</f>
        <v>5.8</v>
      </c>
      <c r="J5" s="7" t="str">
        <f>IF(Sheet2!$C$6&lt;0,"x  -","x +")</f>
        <v>x +</v>
      </c>
      <c r="K5" s="6">
        <f>ABS((100-Sheet2!$B$6)/10)</f>
        <v>0.8</v>
      </c>
    </row>
    <row r="6" spans="3:11" ht="12.75">
      <c r="C6" s="5"/>
      <c r="E6" s="5"/>
      <c r="G6" s="5"/>
      <c r="I6" s="5"/>
      <c r="K6" s="5"/>
    </row>
    <row r="7" spans="2:11" ht="12.75">
      <c r="B7" s="2"/>
      <c r="C7" s="5"/>
      <c r="E7" s="5"/>
      <c r="G7" s="5"/>
      <c r="I7" s="5"/>
      <c r="K7" s="5"/>
    </row>
    <row r="8" spans="2:11" ht="12.75">
      <c r="B8" s="2"/>
      <c r="C8" s="5"/>
      <c r="E8" s="5"/>
      <c r="G8" s="5"/>
      <c r="I8" s="5"/>
      <c r="K8" s="5"/>
    </row>
    <row r="9" spans="2:11" ht="12.75">
      <c r="B9" s="2"/>
      <c r="C9" s="5"/>
      <c r="E9" s="5"/>
      <c r="G9" s="5"/>
      <c r="I9" s="5"/>
      <c r="K9" s="5"/>
    </row>
    <row r="10" spans="3:11" ht="12.75">
      <c r="C10" s="5"/>
      <c r="E10" s="5"/>
      <c r="G10" s="5"/>
      <c r="I10" s="5"/>
      <c r="K10" s="5"/>
    </row>
    <row r="11" spans="3:11" ht="12.75">
      <c r="C11" s="5"/>
      <c r="E11" s="5"/>
      <c r="G11" s="5"/>
      <c r="I11" s="5"/>
      <c r="K11" s="5"/>
    </row>
    <row r="12" spans="3:11" ht="12.75">
      <c r="C12" s="5"/>
      <c r="E12" s="5"/>
      <c r="G12" s="5"/>
      <c r="I12" s="5"/>
      <c r="K12" s="5"/>
    </row>
    <row r="13" spans="3:11" ht="12.75">
      <c r="C13" s="5"/>
      <c r="E13" s="5"/>
      <c r="G13" s="5"/>
      <c r="I13" s="5"/>
      <c r="K13" s="5"/>
    </row>
    <row r="14" spans="3:11" ht="12.75">
      <c r="C14" s="5"/>
      <c r="E14" s="5"/>
      <c r="G14" s="5"/>
      <c r="I14" s="5"/>
      <c r="K14" s="5"/>
    </row>
    <row r="15" spans="3:11" ht="12.75">
      <c r="C15" s="5"/>
      <c r="E15" s="5"/>
      <c r="G15" s="5"/>
      <c r="I15" s="5"/>
      <c r="K15" s="5"/>
    </row>
    <row r="16" spans="3:11" ht="12.75">
      <c r="C16" s="5"/>
      <c r="E16" s="5"/>
      <c r="G16" s="5"/>
      <c r="I16" s="5"/>
      <c r="K16" s="5"/>
    </row>
    <row r="20" ht="12.75">
      <c r="B20" t="s">
        <v>16</v>
      </c>
    </row>
    <row r="21" ht="12.75">
      <c r="B21" t="s">
        <v>17</v>
      </c>
    </row>
    <row r="22" ht="12.75">
      <c r="B22" t="s">
        <v>18</v>
      </c>
    </row>
  </sheetData>
  <sheetProtection password="CCC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10"/>
  <sheetViews>
    <sheetView workbookViewId="0" topLeftCell="A1">
      <selection activeCell="D22" sqref="D22"/>
    </sheetView>
  </sheetViews>
  <sheetFormatPr defaultColWidth="9.140625" defaultRowHeight="12.75"/>
  <cols>
    <col min="1" max="16384" width="9.140625" style="8" customWidth="1"/>
  </cols>
  <sheetData>
    <row r="1" spans="2:8" s="9" customFormat="1" ht="12.75">
      <c r="B1" s="9" t="s">
        <v>5</v>
      </c>
      <c r="C1" s="9" t="s">
        <v>4</v>
      </c>
      <c r="D1" s="9" t="s">
        <v>6</v>
      </c>
      <c r="E1" s="9" t="s">
        <v>10</v>
      </c>
      <c r="F1" s="9" t="s">
        <v>8</v>
      </c>
      <c r="G1" s="9" t="s">
        <v>9</v>
      </c>
      <c r="H1" s="9" t="s">
        <v>12</v>
      </c>
    </row>
    <row r="2" spans="1:7" ht="12.75">
      <c r="A2" s="8">
        <v>1</v>
      </c>
      <c r="B2" s="4">
        <v>90</v>
      </c>
      <c r="C2" s="8">
        <f>(100-B2)/10</f>
        <v>1</v>
      </c>
      <c r="E2" s="8">
        <f>IF($D$3=0,0,(3*$D$3*$D$5-$D$4*$D$4)/(9*$D$3*$D$3))</f>
        <v>-7.214444444444445</v>
      </c>
      <c r="F2" s="8">
        <f>IF($E$4&lt;0,2*SQRT(-$E$2)*COS($E$8/3)+$E$7,$E$5+$E$6+$E$7)</f>
        <v>3.442542208048234</v>
      </c>
      <c r="G2" s="8">
        <v>0</v>
      </c>
    </row>
    <row r="3" spans="1:7" ht="12.75">
      <c r="A3" s="8">
        <v>2</v>
      </c>
      <c r="B3" s="4">
        <v>82</v>
      </c>
      <c r="C3" s="8">
        <f>(100-B3)/10</f>
        <v>1.8</v>
      </c>
      <c r="D3" s="8">
        <f>IF($C$2=0,$C$3,$C$2*$C$2*$C$2)</f>
        <v>1</v>
      </c>
      <c r="E3" s="8">
        <f>IF($D$3=0,0,(9*$D$3*$D$4*$D$5-27*$D$3*$D$3*$D$6-2*$D$4*$D$4*$D$4)/(54*$D$3*$D$3*$D$3))</f>
        <v>10.459296296296294</v>
      </c>
      <c r="F3" s="8">
        <f>IF($E$4&lt;0,2*SQRT(-$E$2)*COS(($E$8+2*PI())/3)+$E$7,-($E$5+$E$6)/2+$E$7)</f>
        <v>-5.694408967001928</v>
      </c>
      <c r="G3" s="8">
        <f>IF($E$4&lt;0,0,($E$5-$E$6)*SQRT(3)/2)</f>
        <v>0</v>
      </c>
    </row>
    <row r="4" spans="1:9" ht="12.75">
      <c r="A4" s="8">
        <v>3</v>
      </c>
      <c r="B4" s="4">
        <v>149</v>
      </c>
      <c r="C4" s="8">
        <f>(100-B4)/10</f>
        <v>-4.9</v>
      </c>
      <c r="D4" s="8">
        <f>IF($C$2=0,$C$4,-$C$2*$C$2*$C$4)</f>
        <v>4.9</v>
      </c>
      <c r="E4" s="8">
        <f>$E$2*$E$2*$E$2+$E$3*$E$3</f>
        <v>-266.1020306666668</v>
      </c>
      <c r="F4" s="8">
        <f>IF($E$4&lt;0,2*SQRT(-$E$2)*COS(($E$8+4*PI())/3)+$E$7,-($E$5+$E$6)/2+$E$7)</f>
        <v>-2.6481332410463096</v>
      </c>
      <c r="G4" s="8">
        <f>IF($E$4&lt;0,0,-$G$3)</f>
        <v>0</v>
      </c>
      <c r="H4" s="8">
        <f>IF($D$3=0,$D$4,2)</f>
        <v>2</v>
      </c>
      <c r="I4" s="8">
        <f>IF($D$3=0,$D$4,2)</f>
        <v>2</v>
      </c>
    </row>
    <row r="5" spans="1:9" ht="12.75">
      <c r="A5" s="8">
        <v>4</v>
      </c>
      <c r="B5" s="4">
        <v>158</v>
      </c>
      <c r="C5" s="8">
        <f>(100-B5)/10</f>
        <v>-5.8</v>
      </c>
      <c r="D5" s="8">
        <f>IF($C$2=0,$C$5,$C$2*$C$3*$C$5-4*$C$2*$C$2*$C$6)</f>
        <v>-13.64</v>
      </c>
      <c r="E5" s="8">
        <f>IF($E$4&lt;0,0,($E$3+SQRT($E$4))^(1/3))</f>
        <v>0</v>
      </c>
      <c r="H5" s="8">
        <f>IF($D$3=0,$D$5,IF($C$2=0,0,$C$3/$C$2+SQRT($G$8)))</f>
        <v>7.850633754590748</v>
      </c>
      <c r="I5" s="8">
        <f>IF($D$3=0,$D$5,IF($C$2=0,0,$C$3/$C$2-SQRT($G$8)))</f>
        <v>-4.250633754590749</v>
      </c>
    </row>
    <row r="6" spans="1:9" ht="12.75">
      <c r="A6" s="8">
        <v>5</v>
      </c>
      <c r="B6" s="4">
        <v>92</v>
      </c>
      <c r="C6" s="8">
        <f>(100-B6)/10</f>
        <v>0.8</v>
      </c>
      <c r="D6" s="8">
        <f>IF($C$2=0,$C$6,4*$C$2*$C$4*$C$6-$C$2*$C$5*$C$5-$C$3*$C$3*$C$6)</f>
        <v>-51.912</v>
      </c>
      <c r="E6" s="8">
        <f>IF($E$4&lt;0,0,($E$3-SQRT($E$4))^(1/3))</f>
        <v>0</v>
      </c>
      <c r="G6" s="9" t="s">
        <v>11</v>
      </c>
      <c r="H6" s="8">
        <f>IF($D$3=0,$D$6,IF($G$10&lt;0,$G$7+SQRT($G$9),$G$7-SQRT($G$9)))</f>
        <v>6.383816906914971</v>
      </c>
      <c r="I6" s="8">
        <f>IF($D$3=0,$D$6,IF($G$10&lt;0,$G$7-SQRT($G$9),$G$7+SQRT($G$9)))</f>
        <v>0.5012675091814978</v>
      </c>
    </row>
    <row r="7" spans="5:7" ht="12.75">
      <c r="E7" s="8">
        <f>IF($D$3=0,0,-$D$4/(3*$D$3))</f>
        <v>-1.6333333333333335</v>
      </c>
      <c r="G7" s="8">
        <f>IF($G$3=0,MAX($F$2:$F$4),$F$2)</f>
        <v>3.442542208048234</v>
      </c>
    </row>
    <row r="8" spans="5:8" ht="12.75">
      <c r="E8" s="8">
        <f>IF($E$4&lt;0,ACOS($E$3/SQRT(-$E$2*$E$2*$E$2)),0)</f>
        <v>1.0006481364560107</v>
      </c>
      <c r="G8" s="8">
        <f>IF($C$2=0,0,$C$3*$C$3/($C$2*$C$2)-4*$C$4/$C$2+4*$G$7)</f>
        <v>36.61016883219294</v>
      </c>
      <c r="H8" s="9" t="s">
        <v>13</v>
      </c>
    </row>
    <row r="9" spans="1:9" ht="12.75">
      <c r="A9" s="8" t="s">
        <v>1</v>
      </c>
      <c r="B9" s="8" t="s">
        <v>0</v>
      </c>
      <c r="G9" s="8">
        <f>IF($C$2=0,0,$G$7*$G$7-4*$C$6/$C$2)</f>
        <v>8.65109685419361</v>
      </c>
      <c r="H9" s="8">
        <f>$H$5*$H$5-4*$H$4*$H$6</f>
        <v>10.561915093399861</v>
      </c>
      <c r="I9" s="8">
        <f>$I$5*$I$5-4*$I$4*$I$6</f>
        <v>14.057747242214262</v>
      </c>
    </row>
    <row r="10" spans="1:7" ht="12.75">
      <c r="A10" s="8">
        <v>-10</v>
      </c>
      <c r="B10" s="8">
        <f>$C$2*A10^4+$C$3*A10^3+$C$4*A10^2+$C$5*A10+$C$6</f>
        <v>7768.8</v>
      </c>
      <c r="G10" s="8">
        <f>IF($C$2=0,0,(2*$C$5-$C$3*$G$7)/$C$2)</f>
        <v>-17.79657597448682</v>
      </c>
    </row>
    <row r="11" spans="1:8" ht="12.75">
      <c r="A11" s="8">
        <v>-9.9</v>
      </c>
      <c r="B11" s="8">
        <f aca="true" t="shared" si="0" ref="B11:B74">$C$2*A11^4+$C$3*A11^3+$C$4*A11^2+$C$5*A11+$C$6</f>
        <v>7437.392900000001</v>
      </c>
      <c r="H11" s="9" t="s">
        <v>7</v>
      </c>
    </row>
    <row r="12" spans="1:9" ht="12.75">
      <c r="A12" s="8">
        <v>-9.8</v>
      </c>
      <c r="B12" s="8">
        <f t="shared" si="0"/>
        <v>7116.580000000003</v>
      </c>
      <c r="H12" s="8">
        <f>IF($H$4=0,-$H$6/$H$5,IF($H$9&lt;0,-$H$5/(2*$H$4),(-$H$5+SQRT($H$9))/(2*$H$4)))</f>
        <v>-1.1501809353668322</v>
      </c>
      <c r="I12" s="8">
        <f>IF($H$4=0,0,IF($H$9&lt;0,SQRT(-$H$9)/(2*$H$4),0))</f>
        <v>0</v>
      </c>
    </row>
    <row r="13" spans="1:9" ht="12.75">
      <c r="A13" s="8">
        <v>-9.7</v>
      </c>
      <c r="B13" s="8">
        <f t="shared" si="0"/>
        <v>6806.135699999998</v>
      </c>
      <c r="H13" s="8">
        <f>IF($H$4=0,-$H$6/$H$5,IF($H$9&lt;0,-$H$5/(2*$H$4),(-$H$5-SQRT($H$9))/(2*$H$4)))</f>
        <v>-2.775135941928542</v>
      </c>
      <c r="I13" s="8">
        <f>IF($H$4=0,0,IF($H$9&lt;0,-SQRT(-$H$9)/(2*$H$4),0))</f>
        <v>0</v>
      </c>
    </row>
    <row r="14" spans="1:9" ht="12.75">
      <c r="A14" s="8">
        <v>-9.6</v>
      </c>
      <c r="B14" s="8">
        <f t="shared" si="0"/>
        <v>6505.8368</v>
      </c>
      <c r="H14" s="8">
        <f>IF($I$4=0,-$I$6/$I$5,IF($I$9&lt;0,-$I$5/(2*$I$4),(-$I$5+SQRT($I$9))/(2*$I$4)))</f>
        <v>2</v>
      </c>
      <c r="I14" s="8">
        <f>IF($I$4=0,0,IF($I$9&lt;0,SQRT(-$I$9)/(2*$I$4),0))</f>
        <v>0</v>
      </c>
    </row>
    <row r="15" spans="1:9" ht="12.75">
      <c r="A15" s="8">
        <v>-9.5</v>
      </c>
      <c r="B15" s="8">
        <f t="shared" si="0"/>
        <v>6215.462500000001</v>
      </c>
      <c r="H15" s="8">
        <f>IF($I$4=0,-$I$6/$I$5,IF($I$9&lt;0,-$I$5/(2*$I$4),(-$I$5-SQRT($I$9))/(2*$I$4)))</f>
        <v>0.12531687729537444</v>
      </c>
      <c r="I15" s="8">
        <f>IF($I$4=0,0,IF($I$9&lt;0,-SQRT(-$I$9)/(2*$I$4),0))</f>
        <v>0</v>
      </c>
    </row>
    <row r="16" spans="1:2" ht="12.75">
      <c r="A16" s="8">
        <v>-9.4</v>
      </c>
      <c r="B16" s="8">
        <f t="shared" si="0"/>
        <v>5934.794400000003</v>
      </c>
    </row>
    <row r="17" spans="1:2" ht="12.75">
      <c r="A17" s="8">
        <v>-9.3</v>
      </c>
      <c r="B17" s="8">
        <f t="shared" si="0"/>
        <v>5663.616500000001</v>
      </c>
    </row>
    <row r="18" spans="1:4" ht="12.75">
      <c r="A18" s="8">
        <v>-9.2</v>
      </c>
      <c r="B18" s="8">
        <f t="shared" si="0"/>
        <v>5401.715199999998</v>
      </c>
      <c r="D18" s="9" t="s">
        <v>14</v>
      </c>
    </row>
    <row r="19" spans="1:5" ht="12.75">
      <c r="A19" s="8">
        <v>-9.1</v>
      </c>
      <c r="B19" s="8">
        <f t="shared" si="0"/>
        <v>5148.879299999999</v>
      </c>
      <c r="D19" s="8">
        <f>IF(AND($C$2=0,$C$3&lt;&gt;0),F2,IF(AND($C$2=0,$C$3=0,$C$4=0,$C$5=0),20,H12))</f>
        <v>-1.1501809353668322</v>
      </c>
      <c r="E19" s="8">
        <f>IF(AND($C$2=0,$C$3&lt;&gt;0),G2,I12)</f>
        <v>0</v>
      </c>
    </row>
    <row r="20" spans="1:5" ht="12.75">
      <c r="A20" s="8">
        <v>-9</v>
      </c>
      <c r="B20" s="8">
        <f t="shared" si="0"/>
        <v>4904.900000000001</v>
      </c>
      <c r="D20" s="8">
        <f>IF(AND($C$2=0,$C$3&lt;&gt;0),F3,IF(AND($C$2=0,$C$3=0,$C$4=0,$C$5=0),20,H13))</f>
        <v>-2.775135941928542</v>
      </c>
      <c r="E20" s="8">
        <f>IF(AND($C$2=0,$C$3&lt;&gt;0),G3,I13)</f>
        <v>0</v>
      </c>
    </row>
    <row r="21" spans="1:5" ht="12.75">
      <c r="A21" s="8">
        <v>-8.9</v>
      </c>
      <c r="B21" s="8">
        <f t="shared" si="0"/>
        <v>4669.5709000000015</v>
      </c>
      <c r="D21" s="8">
        <f>IF(AND($C$2=0,$C$3&lt;&gt;0),F4,IF(AND($C$2=0,$C$3=0,$C$4=0,$C$5=0),20,H14))</f>
        <v>2</v>
      </c>
      <c r="E21" s="8">
        <f>IF(AND($C$2=0,$C$3&lt;&gt;0),G4,I14)</f>
        <v>0</v>
      </c>
    </row>
    <row r="22" spans="1:5" ht="12.75">
      <c r="A22" s="8">
        <v>-8.8</v>
      </c>
      <c r="B22" s="8">
        <f t="shared" si="0"/>
        <v>4442.688000000001</v>
      </c>
      <c r="D22" s="8">
        <f>IF(AND($C$2=0,$C$3&lt;&gt;0),F4,IF(AND($C$2=0,$C$3=0,$C$4=0,$C$5=0),20,H15))</f>
        <v>0.12531687729537444</v>
      </c>
      <c r="E22" s="8">
        <f>IF(AND($C$2=0,$C$3&lt;&gt;0),G4,I15)</f>
        <v>0</v>
      </c>
    </row>
    <row r="23" spans="1:2" ht="12.75">
      <c r="A23" s="8">
        <v>-8.7</v>
      </c>
      <c r="B23" s="8">
        <f t="shared" si="0"/>
        <v>4224.049699999997</v>
      </c>
    </row>
    <row r="24" spans="1:2" ht="12.75">
      <c r="A24" s="8">
        <v>-8.6</v>
      </c>
      <c r="B24" s="8">
        <f t="shared" si="0"/>
        <v>4013.4568000000004</v>
      </c>
    </row>
    <row r="25" spans="1:2" ht="12.75">
      <c r="A25" s="8">
        <v>-8.5</v>
      </c>
      <c r="B25" s="8">
        <f t="shared" si="0"/>
        <v>3810.7125</v>
      </c>
    </row>
    <row r="26" spans="1:2" ht="12.75">
      <c r="A26" s="8">
        <v>-8.4</v>
      </c>
      <c r="B26" s="8">
        <f t="shared" si="0"/>
        <v>3615.6223999999997</v>
      </c>
    </row>
    <row r="27" spans="1:2" ht="12.75">
      <c r="A27" s="8">
        <v>-8.3</v>
      </c>
      <c r="B27" s="8">
        <f t="shared" si="0"/>
        <v>3427.994500000002</v>
      </c>
    </row>
    <row r="28" spans="1:2" ht="12.75">
      <c r="A28" s="8">
        <v>-8.2</v>
      </c>
      <c r="B28" s="8">
        <f t="shared" si="0"/>
        <v>3247.639199999999</v>
      </c>
    </row>
    <row r="29" spans="1:2" ht="12.75">
      <c r="A29" s="8">
        <v>-8.1</v>
      </c>
      <c r="B29" s="8">
        <f t="shared" si="0"/>
        <v>3074.3693000000003</v>
      </c>
    </row>
    <row r="30" spans="1:2" ht="12.75">
      <c r="A30" s="8">
        <v>-8</v>
      </c>
      <c r="B30" s="8">
        <f t="shared" si="0"/>
        <v>2908.0000000000005</v>
      </c>
    </row>
    <row r="31" spans="1:2" ht="12.75">
      <c r="A31" s="8">
        <v>-7.9</v>
      </c>
      <c r="B31" s="8">
        <f t="shared" si="0"/>
        <v>2748.3489000000004</v>
      </c>
    </row>
    <row r="32" spans="1:2" ht="12.75">
      <c r="A32" s="8">
        <v>-7.8</v>
      </c>
      <c r="B32" s="8">
        <f t="shared" si="0"/>
        <v>2595.2359999999994</v>
      </c>
    </row>
    <row r="33" spans="1:2" ht="12.75">
      <c r="A33" s="8">
        <v>-7.7</v>
      </c>
      <c r="B33" s="8">
        <f t="shared" si="0"/>
        <v>2448.4837</v>
      </c>
    </row>
    <row r="34" spans="1:2" ht="12.75">
      <c r="A34" s="8">
        <v>-7.6</v>
      </c>
      <c r="B34" s="8">
        <f t="shared" si="0"/>
        <v>2307.9168000000004</v>
      </c>
    </row>
    <row r="35" spans="1:2" ht="12.75">
      <c r="A35" s="8">
        <v>-7.5</v>
      </c>
      <c r="B35" s="8">
        <f t="shared" si="0"/>
        <v>2173.3625</v>
      </c>
    </row>
    <row r="36" spans="1:2" ht="12.75">
      <c r="A36" s="8">
        <v>-7.4</v>
      </c>
      <c r="B36" s="8">
        <f t="shared" si="0"/>
        <v>2044.6504000000002</v>
      </c>
    </row>
    <row r="37" spans="1:2" ht="12.75">
      <c r="A37" s="8">
        <v>-7.3</v>
      </c>
      <c r="B37" s="8">
        <f t="shared" si="0"/>
        <v>1921.6124999999997</v>
      </c>
    </row>
    <row r="38" spans="1:2" ht="12.75">
      <c r="A38" s="8">
        <v>-7.2</v>
      </c>
      <c r="B38" s="8">
        <f t="shared" si="0"/>
        <v>1804.0832000000003</v>
      </c>
    </row>
    <row r="39" spans="1:2" ht="12.75">
      <c r="A39" s="8">
        <v>-7.1</v>
      </c>
      <c r="B39" s="8">
        <f t="shared" si="0"/>
        <v>1691.8993</v>
      </c>
    </row>
    <row r="40" spans="1:2" ht="12.75">
      <c r="A40" s="8">
        <v>-7</v>
      </c>
      <c r="B40" s="8">
        <f t="shared" si="0"/>
        <v>1584.8999999999999</v>
      </c>
    </row>
    <row r="41" spans="1:2" ht="12.75">
      <c r="A41" s="8">
        <v>-6.9</v>
      </c>
      <c r="B41" s="8">
        <f t="shared" si="0"/>
        <v>1482.9269000000004</v>
      </c>
    </row>
    <row r="42" spans="1:2" ht="12.75">
      <c r="A42" s="8">
        <v>-6.8</v>
      </c>
      <c r="B42" s="8">
        <f t="shared" si="0"/>
        <v>1385.8239999999996</v>
      </c>
    </row>
    <row r="43" spans="1:2" ht="12.75">
      <c r="A43" s="8">
        <v>-6.7</v>
      </c>
      <c r="B43" s="8">
        <f t="shared" si="0"/>
        <v>1293.4376999999997</v>
      </c>
    </row>
    <row r="44" spans="1:2" ht="12.75">
      <c r="A44" s="8">
        <v>-6.6</v>
      </c>
      <c r="B44" s="8">
        <f t="shared" si="0"/>
        <v>1205.6167999999996</v>
      </c>
    </row>
    <row r="45" spans="1:2" ht="12.75">
      <c r="A45" s="8">
        <v>-6.5</v>
      </c>
      <c r="B45" s="8">
        <f t="shared" si="0"/>
        <v>1122.2124999999999</v>
      </c>
    </row>
    <row r="46" spans="1:2" ht="12.75">
      <c r="A46" s="8">
        <v>-6.4</v>
      </c>
      <c r="B46" s="8">
        <f t="shared" si="0"/>
        <v>1043.0784000000006</v>
      </c>
    </row>
    <row r="47" spans="1:2" ht="12.75">
      <c r="A47" s="8">
        <v>-6.3</v>
      </c>
      <c r="B47" s="8">
        <f t="shared" si="0"/>
        <v>968.0704999999998</v>
      </c>
    </row>
    <row r="48" spans="1:2" ht="12.75">
      <c r="A48" s="8">
        <v>-6.2</v>
      </c>
      <c r="B48" s="8">
        <f t="shared" si="0"/>
        <v>897.0472000000002</v>
      </c>
    </row>
    <row r="49" spans="1:2" ht="12.75">
      <c r="A49" s="8">
        <v>-6.1</v>
      </c>
      <c r="B49" s="8">
        <f t="shared" si="0"/>
        <v>829.8692999999997</v>
      </c>
    </row>
    <row r="50" spans="1:2" ht="12.75">
      <c r="A50" s="8">
        <v>-6</v>
      </c>
      <c r="B50" s="8">
        <f t="shared" si="0"/>
        <v>766.4</v>
      </c>
    </row>
    <row r="51" spans="1:2" ht="12.75">
      <c r="A51" s="8">
        <v>-5.9</v>
      </c>
      <c r="B51" s="8">
        <f t="shared" si="0"/>
        <v>706.5049000000001</v>
      </c>
    </row>
    <row r="52" spans="1:2" ht="12.75">
      <c r="A52" s="8">
        <v>-5.8</v>
      </c>
      <c r="B52" s="8">
        <f t="shared" si="0"/>
        <v>650.0519999999999</v>
      </c>
    </row>
    <row r="53" spans="1:2" ht="12.75">
      <c r="A53" s="8">
        <v>-5.7</v>
      </c>
      <c r="B53" s="8">
        <f t="shared" si="0"/>
        <v>596.9116999999999</v>
      </c>
    </row>
    <row r="54" spans="1:2" ht="12.75">
      <c r="A54" s="8">
        <v>-5.6</v>
      </c>
      <c r="B54" s="8">
        <f t="shared" si="0"/>
        <v>546.9567999999997</v>
      </c>
    </row>
    <row r="55" spans="1:2" ht="12.75">
      <c r="A55" s="8">
        <v>-5.5</v>
      </c>
      <c r="B55" s="8">
        <f t="shared" si="0"/>
        <v>500.06249999999994</v>
      </c>
    </row>
    <row r="56" spans="1:2" ht="12.75">
      <c r="A56" s="8">
        <v>-5.4</v>
      </c>
      <c r="B56" s="8">
        <f t="shared" si="0"/>
        <v>456.10640000000024</v>
      </c>
    </row>
    <row r="57" spans="1:2" ht="12.75">
      <c r="A57" s="8">
        <v>-5.3</v>
      </c>
      <c r="B57" s="8">
        <f t="shared" si="0"/>
        <v>414.96850000000006</v>
      </c>
    </row>
    <row r="58" spans="1:2" ht="12.75">
      <c r="A58" s="8">
        <v>-5.2</v>
      </c>
      <c r="B58" s="8">
        <f t="shared" si="0"/>
        <v>376.5312000000001</v>
      </c>
    </row>
    <row r="59" spans="1:2" ht="12.75">
      <c r="A59" s="8">
        <v>-5.1</v>
      </c>
      <c r="B59" s="8">
        <f t="shared" si="0"/>
        <v>340.67929999999984</v>
      </c>
    </row>
    <row r="60" spans="1:2" ht="12.75">
      <c r="A60" s="8">
        <v>-5</v>
      </c>
      <c r="B60" s="8">
        <f t="shared" si="0"/>
        <v>307.3</v>
      </c>
    </row>
    <row r="61" spans="1:2" ht="12.75">
      <c r="A61" s="8">
        <v>-4.9</v>
      </c>
      <c r="B61" s="8">
        <f t="shared" si="0"/>
        <v>276.2829000000001</v>
      </c>
    </row>
    <row r="62" spans="1:2" ht="12.75">
      <c r="A62" s="8">
        <v>-4.8</v>
      </c>
      <c r="B62" s="8">
        <f t="shared" si="0"/>
        <v>247.51999999999995</v>
      </c>
    </row>
    <row r="63" spans="1:2" ht="12.75">
      <c r="A63" s="8">
        <v>-4.7</v>
      </c>
      <c r="B63" s="8">
        <f t="shared" si="0"/>
        <v>220.90570000000008</v>
      </c>
    </row>
    <row r="64" spans="1:2" ht="12.75">
      <c r="A64" s="8">
        <v>-4.6</v>
      </c>
      <c r="B64" s="8">
        <f t="shared" si="0"/>
        <v>196.3367999999999</v>
      </c>
    </row>
    <row r="65" spans="1:2" ht="12.75">
      <c r="A65" s="8">
        <v>-4.5</v>
      </c>
      <c r="B65" s="8">
        <f t="shared" si="0"/>
        <v>173.7125</v>
      </c>
    </row>
    <row r="66" spans="1:2" ht="12.75">
      <c r="A66" s="8">
        <v>-4.4</v>
      </c>
      <c r="B66" s="8">
        <f t="shared" si="0"/>
        <v>152.93440000000004</v>
      </c>
    </row>
    <row r="67" spans="1:2" ht="12.75">
      <c r="A67" s="8">
        <v>-4.3</v>
      </c>
      <c r="B67" s="8">
        <f t="shared" si="0"/>
        <v>133.9065</v>
      </c>
    </row>
    <row r="68" spans="1:2" ht="12.75">
      <c r="A68" s="8">
        <v>-4.2</v>
      </c>
      <c r="B68" s="8">
        <f t="shared" si="0"/>
        <v>116.53519999999997</v>
      </c>
    </row>
    <row r="69" spans="1:2" ht="12.75">
      <c r="A69" s="8">
        <v>-4.1</v>
      </c>
      <c r="B69" s="8">
        <f t="shared" si="0"/>
        <v>100.72929999999995</v>
      </c>
    </row>
    <row r="70" spans="1:2" ht="12.75">
      <c r="A70" s="8">
        <v>-4</v>
      </c>
      <c r="B70" s="8">
        <f t="shared" si="0"/>
        <v>86.4</v>
      </c>
    </row>
    <row r="71" spans="1:2" ht="12.75">
      <c r="A71" s="8">
        <v>-3.9</v>
      </c>
      <c r="B71" s="8">
        <f t="shared" si="0"/>
        <v>73.46089999999997</v>
      </c>
    </row>
    <row r="72" spans="1:2" ht="12.75">
      <c r="A72" s="8">
        <v>-3.8</v>
      </c>
      <c r="B72" s="8">
        <f t="shared" si="0"/>
        <v>61.82800000000001</v>
      </c>
    </row>
    <row r="73" spans="1:2" ht="12.75">
      <c r="A73" s="8">
        <v>-3.7</v>
      </c>
      <c r="B73" s="8">
        <f t="shared" si="0"/>
        <v>51.4197</v>
      </c>
    </row>
    <row r="74" spans="1:2" ht="12.75">
      <c r="A74" s="8">
        <v>-3.6</v>
      </c>
      <c r="B74" s="8">
        <f t="shared" si="0"/>
        <v>42.156800000000004</v>
      </c>
    </row>
    <row r="75" spans="1:2" ht="12.75">
      <c r="A75" s="8">
        <v>-3.5</v>
      </c>
      <c r="B75" s="8">
        <f aca="true" t="shared" si="1" ref="B75:B138">$C$2*A75^4+$C$3*A75^3+$C$4*A75^2+$C$5*A75+$C$6</f>
        <v>33.96249999999999</v>
      </c>
    </row>
    <row r="76" spans="1:2" ht="12.75">
      <c r="A76" s="8">
        <v>-3.4</v>
      </c>
      <c r="B76" s="8">
        <f t="shared" si="1"/>
        <v>26.76239999999998</v>
      </c>
    </row>
    <row r="77" spans="1:2" ht="12.75">
      <c r="A77" s="8">
        <v>-3.3</v>
      </c>
      <c r="B77" s="8">
        <f t="shared" si="1"/>
        <v>20.484499999999976</v>
      </c>
    </row>
    <row r="78" spans="1:2" ht="12.75">
      <c r="A78" s="8">
        <v>-3.2</v>
      </c>
      <c r="B78" s="8">
        <f t="shared" si="1"/>
        <v>15.059200000000018</v>
      </c>
    </row>
    <row r="79" spans="1:2" ht="12.75">
      <c r="A79" s="8">
        <v>-3.1</v>
      </c>
      <c r="B79" s="8">
        <f t="shared" si="1"/>
        <v>10.4193</v>
      </c>
    </row>
    <row r="80" spans="1:2" ht="12.75">
      <c r="A80" s="8">
        <v>-3</v>
      </c>
      <c r="B80" s="8">
        <f t="shared" si="1"/>
        <v>6.499999999999996</v>
      </c>
    </row>
    <row r="81" spans="1:2" ht="12.75">
      <c r="A81" s="8">
        <v>-2.9</v>
      </c>
      <c r="B81" s="8">
        <f t="shared" si="1"/>
        <v>3.2388999999999966</v>
      </c>
    </row>
    <row r="82" spans="1:2" ht="12.75">
      <c r="A82" s="8">
        <v>-2.8</v>
      </c>
      <c r="B82" s="8">
        <f t="shared" si="1"/>
        <v>0.5759999999999927</v>
      </c>
    </row>
    <row r="83" spans="1:2" ht="12.75">
      <c r="A83" s="8">
        <v>-2.7</v>
      </c>
      <c r="B83" s="8">
        <f t="shared" si="1"/>
        <v>-1.5462999999999958</v>
      </c>
    </row>
    <row r="84" spans="1:2" ht="12.75">
      <c r="A84" s="8">
        <v>-2.6</v>
      </c>
      <c r="B84" s="8">
        <f t="shared" si="1"/>
        <v>-3.183200000000002</v>
      </c>
    </row>
    <row r="85" spans="1:2" ht="12.75">
      <c r="A85" s="8">
        <v>-2.5</v>
      </c>
      <c r="B85" s="8">
        <f t="shared" si="1"/>
        <v>-4.387500000000004</v>
      </c>
    </row>
    <row r="86" spans="1:2" ht="12.75">
      <c r="A86" s="8">
        <v>-2.4</v>
      </c>
      <c r="B86" s="8">
        <f t="shared" si="1"/>
        <v>-5.209600000000001</v>
      </c>
    </row>
    <row r="87" spans="1:2" ht="12.75">
      <c r="A87" s="8">
        <v>-2.3</v>
      </c>
      <c r="B87" s="8">
        <f t="shared" si="1"/>
        <v>-5.697500000000004</v>
      </c>
    </row>
    <row r="88" spans="1:2" ht="12.75">
      <c r="A88" s="8">
        <v>-2.2</v>
      </c>
      <c r="B88" s="8">
        <f t="shared" si="1"/>
        <v>-5.896800000000005</v>
      </c>
    </row>
    <row r="89" spans="1:2" ht="12.75">
      <c r="A89" s="8">
        <v>-2.1</v>
      </c>
      <c r="B89" s="8">
        <f t="shared" si="1"/>
        <v>-5.850700000000004</v>
      </c>
    </row>
    <row r="90" spans="1:2" ht="12.75">
      <c r="A90" s="8">
        <v>-2</v>
      </c>
      <c r="B90" s="8">
        <f t="shared" si="1"/>
        <v>-5.6000000000000005</v>
      </c>
    </row>
    <row r="91" spans="1:2" ht="12.75">
      <c r="A91" s="8">
        <v>-1.9</v>
      </c>
      <c r="B91" s="8">
        <f t="shared" si="1"/>
        <v>-5.183099999999997</v>
      </c>
    </row>
    <row r="92" spans="1:2" ht="12.75">
      <c r="A92" s="8">
        <v>-1.8</v>
      </c>
      <c r="B92" s="8">
        <f t="shared" si="1"/>
        <v>-4.636000000000004</v>
      </c>
    </row>
    <row r="93" spans="1:2" ht="12.75">
      <c r="A93" s="8">
        <v>-1.7</v>
      </c>
      <c r="B93" s="8">
        <f t="shared" si="1"/>
        <v>-3.992300000000001</v>
      </c>
    </row>
    <row r="94" spans="1:2" ht="12.75">
      <c r="A94" s="8">
        <v>-1.6</v>
      </c>
      <c r="B94" s="8">
        <f t="shared" si="1"/>
        <v>-3.2832000000000034</v>
      </c>
    </row>
    <row r="95" spans="1:2" ht="12.75">
      <c r="A95" s="8">
        <v>-1.5</v>
      </c>
      <c r="B95" s="8">
        <f t="shared" si="1"/>
        <v>-2.5375000000000023</v>
      </c>
    </row>
    <row r="96" spans="1:2" ht="12.75">
      <c r="A96" s="8">
        <v>-1.4</v>
      </c>
      <c r="B96" s="8">
        <f t="shared" si="1"/>
        <v>-1.7815999999999999</v>
      </c>
    </row>
    <row r="97" spans="1:2" ht="12.75">
      <c r="A97" s="8">
        <v>-1.3</v>
      </c>
      <c r="B97" s="8">
        <f t="shared" si="1"/>
        <v>-1.0395</v>
      </c>
    </row>
    <row r="98" spans="1:2" ht="12.75">
      <c r="A98" s="8">
        <v>-1.2</v>
      </c>
      <c r="B98" s="8">
        <f t="shared" si="1"/>
        <v>-0.33280000000000043</v>
      </c>
    </row>
    <row r="99" spans="1:2" ht="12.75">
      <c r="A99" s="8">
        <v>-1.1</v>
      </c>
      <c r="B99" s="8">
        <f t="shared" si="1"/>
        <v>0.3192999999999986</v>
      </c>
    </row>
    <row r="100" spans="1:2" ht="12.75">
      <c r="A100" s="8">
        <v>-1</v>
      </c>
      <c r="B100" s="8">
        <f t="shared" si="1"/>
        <v>0.8999999999999997</v>
      </c>
    </row>
    <row r="101" spans="1:2" ht="12.75">
      <c r="A101" s="8">
        <v>-0.9</v>
      </c>
      <c r="B101" s="8">
        <f t="shared" si="1"/>
        <v>1.3948999999999991</v>
      </c>
    </row>
    <row r="102" spans="1:2" ht="12.75">
      <c r="A102" s="8">
        <v>-0.8</v>
      </c>
      <c r="B102" s="8">
        <f t="shared" si="1"/>
        <v>1.7919999999999987</v>
      </c>
    </row>
    <row r="103" spans="1:2" ht="12.75">
      <c r="A103" s="8">
        <v>-0.7</v>
      </c>
      <c r="B103" s="8">
        <f t="shared" si="1"/>
        <v>2.0816999999999997</v>
      </c>
    </row>
    <row r="104" spans="1:2" ht="12.75">
      <c r="A104" s="8">
        <v>-0.6</v>
      </c>
      <c r="B104" s="8">
        <f t="shared" si="1"/>
        <v>2.2568</v>
      </c>
    </row>
    <row r="105" spans="1:2" ht="12.75">
      <c r="A105" s="8">
        <v>-0.499999999999999</v>
      </c>
      <c r="B105" s="8">
        <f t="shared" si="1"/>
        <v>2.3125</v>
      </c>
    </row>
    <row r="106" spans="1:2" ht="12.75">
      <c r="A106" s="8">
        <v>-0.399999999999999</v>
      </c>
      <c r="B106" s="8">
        <f t="shared" si="1"/>
        <v>2.2463999999999986</v>
      </c>
    </row>
    <row r="107" spans="1:2" ht="12.75">
      <c r="A107" s="8">
        <v>-0.299999999999999</v>
      </c>
      <c r="B107" s="8">
        <f t="shared" si="1"/>
        <v>2.0584999999999973</v>
      </c>
    </row>
    <row r="108" spans="1:2" ht="12.75">
      <c r="A108" s="8">
        <v>-0.199999999999999</v>
      </c>
      <c r="B108" s="8">
        <f t="shared" si="1"/>
        <v>1.7511999999999963</v>
      </c>
    </row>
    <row r="109" spans="1:2" ht="12.75">
      <c r="A109" s="8">
        <v>-0.1</v>
      </c>
      <c r="B109" s="8">
        <f t="shared" si="1"/>
        <v>1.3293</v>
      </c>
    </row>
    <row r="110" spans="1:2" ht="12.75">
      <c r="A110" s="8">
        <v>0</v>
      </c>
      <c r="B110" s="8">
        <f t="shared" si="1"/>
        <v>0.8</v>
      </c>
    </row>
    <row r="111" spans="1:2" ht="12.75">
      <c r="A111" s="8">
        <v>0.1</v>
      </c>
      <c r="B111" s="8">
        <f t="shared" si="1"/>
        <v>0.17290000000000005</v>
      </c>
    </row>
    <row r="112" spans="1:2" ht="12.75">
      <c r="A112" s="8">
        <v>0.2</v>
      </c>
      <c r="B112" s="8">
        <f t="shared" si="1"/>
        <v>-0.5399999999999998</v>
      </c>
    </row>
    <row r="113" spans="1:2" ht="12.75">
      <c r="A113" s="8">
        <v>0.3</v>
      </c>
      <c r="B113" s="8">
        <f t="shared" si="1"/>
        <v>-1.3242999999999998</v>
      </c>
    </row>
    <row r="114" spans="1:2" ht="12.75">
      <c r="A114" s="8">
        <v>0.4</v>
      </c>
      <c r="B114" s="8">
        <f t="shared" si="1"/>
        <v>-2.1632</v>
      </c>
    </row>
    <row r="115" spans="1:2" ht="12.75">
      <c r="A115" s="8">
        <v>0.5</v>
      </c>
      <c r="B115" s="8">
        <f t="shared" si="1"/>
        <v>-3.0374999999999996</v>
      </c>
    </row>
    <row r="116" spans="1:2" ht="12.75">
      <c r="A116" s="8">
        <v>0.6</v>
      </c>
      <c r="B116" s="8">
        <f t="shared" si="1"/>
        <v>-3.9256</v>
      </c>
    </row>
    <row r="117" spans="1:2" ht="12.75">
      <c r="A117" s="8">
        <v>0.7</v>
      </c>
      <c r="B117" s="8">
        <f t="shared" si="1"/>
        <v>-4.8035</v>
      </c>
    </row>
    <row r="118" spans="1:2" ht="12.75">
      <c r="A118" s="8">
        <v>0.8</v>
      </c>
      <c r="B118" s="8">
        <f t="shared" si="1"/>
        <v>-5.644800000000001</v>
      </c>
    </row>
    <row r="119" spans="1:2" ht="12.75">
      <c r="A119" s="8">
        <v>0.9</v>
      </c>
      <c r="B119" s="8">
        <f t="shared" si="1"/>
        <v>-6.4207</v>
      </c>
    </row>
    <row r="120" spans="1:2" ht="12.75">
      <c r="A120" s="8">
        <v>1</v>
      </c>
      <c r="B120" s="8">
        <f t="shared" si="1"/>
        <v>-7.1000000000000005</v>
      </c>
    </row>
    <row r="121" spans="1:2" ht="12.75">
      <c r="A121" s="8">
        <v>1.1</v>
      </c>
      <c r="B121" s="8">
        <f t="shared" si="1"/>
        <v>-7.6491</v>
      </c>
    </row>
    <row r="122" spans="1:2" ht="12.75">
      <c r="A122" s="8">
        <v>1.2</v>
      </c>
      <c r="B122" s="8">
        <f t="shared" si="1"/>
        <v>-8.032</v>
      </c>
    </row>
    <row r="123" spans="1:2" ht="12.75">
      <c r="A123" s="8">
        <v>1.3</v>
      </c>
      <c r="B123" s="8">
        <f t="shared" si="1"/>
        <v>-8.210299999999998</v>
      </c>
    </row>
    <row r="124" spans="1:2" ht="12.75">
      <c r="A124" s="8">
        <v>1.4</v>
      </c>
      <c r="B124" s="8">
        <f t="shared" si="1"/>
        <v>-8.1432</v>
      </c>
    </row>
    <row r="125" spans="1:2" ht="12.75">
      <c r="A125" s="8">
        <v>1.5</v>
      </c>
      <c r="B125" s="8">
        <f t="shared" si="1"/>
        <v>-7.7875000000000005</v>
      </c>
    </row>
    <row r="126" spans="1:2" ht="12.75">
      <c r="A126" s="8">
        <v>1.6</v>
      </c>
      <c r="B126" s="8">
        <f t="shared" si="1"/>
        <v>-7.097599999999999</v>
      </c>
    </row>
    <row r="127" spans="1:2" ht="12.75">
      <c r="A127" s="8">
        <v>1.7</v>
      </c>
      <c r="B127" s="8">
        <f t="shared" si="1"/>
        <v>-6.025500000000004</v>
      </c>
    </row>
    <row r="128" spans="1:2" ht="12.75">
      <c r="A128" s="8">
        <v>1.8</v>
      </c>
      <c r="B128" s="8">
        <f t="shared" si="1"/>
        <v>-4.520799999999999</v>
      </c>
    </row>
    <row r="129" spans="1:2" ht="12.75">
      <c r="A129" s="8">
        <v>1.9</v>
      </c>
      <c r="B129" s="8">
        <f t="shared" si="1"/>
        <v>-2.530700000000004</v>
      </c>
    </row>
    <row r="130" spans="1:2" ht="12.75">
      <c r="A130" s="8">
        <v>2</v>
      </c>
      <c r="B130" s="8">
        <f t="shared" si="1"/>
        <v>-2.4424906541753444E-15</v>
      </c>
    </row>
    <row r="131" spans="1:2" ht="12.75">
      <c r="A131" s="8">
        <v>2.1</v>
      </c>
      <c r="B131" s="8">
        <f t="shared" si="1"/>
        <v>3.1289000000000042</v>
      </c>
    </row>
    <row r="132" spans="1:2" ht="12.75">
      <c r="A132" s="8">
        <v>2.2</v>
      </c>
      <c r="B132" s="8">
        <f t="shared" si="1"/>
        <v>6.916000000000008</v>
      </c>
    </row>
    <row r="133" spans="1:2" ht="12.75">
      <c r="A133" s="8">
        <v>2.3</v>
      </c>
      <c r="B133" s="8">
        <f t="shared" si="1"/>
        <v>11.423699999999984</v>
      </c>
    </row>
    <row r="134" spans="1:2" ht="12.75">
      <c r="A134" s="8">
        <v>2.4</v>
      </c>
      <c r="B134" s="8">
        <f t="shared" si="1"/>
        <v>16.7168</v>
      </c>
    </row>
    <row r="135" spans="1:2" ht="12.75">
      <c r="A135" s="8">
        <v>2.5</v>
      </c>
      <c r="B135" s="8">
        <f t="shared" si="1"/>
        <v>22.8625</v>
      </c>
    </row>
    <row r="136" spans="1:2" ht="12.75">
      <c r="A136" s="8">
        <v>2.6</v>
      </c>
      <c r="B136" s="8">
        <f t="shared" si="1"/>
        <v>29.930400000000017</v>
      </c>
    </row>
    <row r="137" spans="1:2" ht="12.75">
      <c r="A137" s="8">
        <v>2.7</v>
      </c>
      <c r="B137" s="8">
        <f t="shared" si="1"/>
        <v>37.99250000000002</v>
      </c>
    </row>
    <row r="138" spans="1:2" ht="12.75">
      <c r="A138" s="8">
        <v>2.8</v>
      </c>
      <c r="B138" s="8">
        <f t="shared" si="1"/>
        <v>47.12319999999997</v>
      </c>
    </row>
    <row r="139" spans="1:2" ht="12.75">
      <c r="A139" s="8">
        <v>2.9</v>
      </c>
      <c r="B139" s="8">
        <f aca="true" t="shared" si="2" ref="B139:B202">$C$2*A139^4+$C$3*A139^3+$C$4*A139^2+$C$5*A139+$C$6</f>
        <v>57.39929999999999</v>
      </c>
    </row>
    <row r="140" spans="1:2" ht="12.75">
      <c r="A140" s="8">
        <v>3</v>
      </c>
      <c r="B140" s="8">
        <f t="shared" si="2"/>
        <v>68.89999999999999</v>
      </c>
    </row>
    <row r="141" spans="1:2" ht="12.75">
      <c r="A141" s="8">
        <v>3.1</v>
      </c>
      <c r="B141" s="8">
        <f t="shared" si="2"/>
        <v>81.7069</v>
      </c>
    </row>
    <row r="142" spans="1:2" ht="12.75">
      <c r="A142" s="8">
        <v>3.2</v>
      </c>
      <c r="B142" s="8">
        <f t="shared" si="2"/>
        <v>95.90400000000004</v>
      </c>
    </row>
    <row r="143" spans="1:2" ht="12.75">
      <c r="A143" s="8">
        <v>3.3</v>
      </c>
      <c r="B143" s="8">
        <f t="shared" si="2"/>
        <v>111.57769999999996</v>
      </c>
    </row>
    <row r="144" spans="1:2" ht="12.75">
      <c r="A144" s="8">
        <v>3.4</v>
      </c>
      <c r="B144" s="8">
        <f t="shared" si="2"/>
        <v>128.81679999999997</v>
      </c>
    </row>
    <row r="145" spans="1:2" ht="12.75">
      <c r="A145" s="8">
        <v>3.5</v>
      </c>
      <c r="B145" s="8">
        <f t="shared" si="2"/>
        <v>147.7125</v>
      </c>
    </row>
    <row r="146" spans="1:2" ht="12.75">
      <c r="A146" s="8">
        <v>3.6</v>
      </c>
      <c r="B146" s="8">
        <f t="shared" si="2"/>
        <v>168.35840000000005</v>
      </c>
    </row>
    <row r="147" spans="1:2" ht="12.75">
      <c r="A147" s="8">
        <v>3.7</v>
      </c>
      <c r="B147" s="8">
        <f t="shared" si="2"/>
        <v>190.85050000000004</v>
      </c>
    </row>
    <row r="148" spans="1:2" ht="12.75">
      <c r="A148" s="8">
        <v>3.8</v>
      </c>
      <c r="B148" s="8">
        <f t="shared" si="2"/>
        <v>215.28719999999998</v>
      </c>
    </row>
    <row r="149" spans="1:2" ht="12.75">
      <c r="A149" s="8">
        <v>3.9</v>
      </c>
      <c r="B149" s="8">
        <f t="shared" si="2"/>
        <v>241.7693</v>
      </c>
    </row>
    <row r="150" spans="1:2" ht="12.75">
      <c r="A150" s="8">
        <v>4</v>
      </c>
      <c r="B150" s="8">
        <f t="shared" si="2"/>
        <v>270.4</v>
      </c>
    </row>
    <row r="151" spans="1:2" ht="12.75">
      <c r="A151" s="8">
        <v>4.1</v>
      </c>
      <c r="B151" s="8">
        <f t="shared" si="2"/>
        <v>301.28489999999994</v>
      </c>
    </row>
    <row r="152" spans="1:2" ht="12.75">
      <c r="A152" s="8">
        <v>4.2</v>
      </c>
      <c r="B152" s="8">
        <f t="shared" si="2"/>
        <v>334.532</v>
      </c>
    </row>
    <row r="153" spans="1:2" ht="12.75">
      <c r="A153" s="8">
        <v>4.3</v>
      </c>
      <c r="B153" s="8">
        <f t="shared" si="2"/>
        <v>370.25169999999997</v>
      </c>
    </row>
    <row r="154" spans="1:2" ht="12.75">
      <c r="A154" s="8">
        <v>4.4</v>
      </c>
      <c r="B154" s="8">
        <f t="shared" si="2"/>
        <v>408.5568000000001</v>
      </c>
    </row>
    <row r="155" spans="1:2" ht="12.75">
      <c r="A155" s="8">
        <v>4.5</v>
      </c>
      <c r="B155" s="8">
        <f t="shared" si="2"/>
        <v>449.56249999999994</v>
      </c>
    </row>
    <row r="156" spans="1:2" ht="12.75">
      <c r="A156" s="8">
        <v>4.6</v>
      </c>
      <c r="B156" s="8">
        <f t="shared" si="2"/>
        <v>493.38639999999987</v>
      </c>
    </row>
    <row r="157" spans="1:2" ht="12.75">
      <c r="A157" s="8">
        <v>4.7</v>
      </c>
      <c r="B157" s="8">
        <f t="shared" si="2"/>
        <v>540.1485000000002</v>
      </c>
    </row>
    <row r="158" spans="1:2" ht="12.75">
      <c r="A158" s="8">
        <v>4.8</v>
      </c>
      <c r="B158" s="8">
        <f t="shared" si="2"/>
        <v>589.9712</v>
      </c>
    </row>
    <row r="159" spans="1:2" ht="12.75">
      <c r="A159" s="8">
        <v>4.9</v>
      </c>
      <c r="B159" s="8">
        <f t="shared" si="2"/>
        <v>642.9793000000003</v>
      </c>
    </row>
    <row r="160" spans="1:2" ht="12.75">
      <c r="A160" s="8">
        <v>5</v>
      </c>
      <c r="B160" s="8">
        <f t="shared" si="2"/>
        <v>699.3</v>
      </c>
    </row>
    <row r="161" spans="1:2" ht="12.75">
      <c r="A161" s="8">
        <v>5.1</v>
      </c>
      <c r="B161" s="8">
        <f t="shared" si="2"/>
        <v>759.0628999999998</v>
      </c>
    </row>
    <row r="162" spans="1:2" ht="12.75">
      <c r="A162" s="8">
        <v>5.2</v>
      </c>
      <c r="B162" s="8">
        <f t="shared" si="2"/>
        <v>822.4000000000002</v>
      </c>
    </row>
    <row r="163" spans="1:2" ht="12.75">
      <c r="A163" s="8">
        <v>5.3</v>
      </c>
      <c r="B163" s="8">
        <f t="shared" si="2"/>
        <v>889.4456999999998</v>
      </c>
    </row>
    <row r="164" spans="1:2" ht="12.75">
      <c r="A164" s="8">
        <v>5.4</v>
      </c>
      <c r="B164" s="8">
        <f t="shared" si="2"/>
        <v>960.3368000000002</v>
      </c>
    </row>
    <row r="165" spans="1:2" ht="12.75">
      <c r="A165" s="8">
        <v>5.5</v>
      </c>
      <c r="B165" s="8">
        <f t="shared" si="2"/>
        <v>1035.2124999999999</v>
      </c>
    </row>
    <row r="166" spans="1:2" ht="12.75">
      <c r="A166" s="8">
        <v>5.6</v>
      </c>
      <c r="B166" s="8">
        <f t="shared" si="2"/>
        <v>1114.2143999999996</v>
      </c>
    </row>
    <row r="167" spans="1:2" ht="12.75">
      <c r="A167" s="8">
        <v>5.7</v>
      </c>
      <c r="B167" s="8">
        <f t="shared" si="2"/>
        <v>1197.4865000000002</v>
      </c>
    </row>
    <row r="168" spans="1:2" ht="12.75">
      <c r="A168" s="8">
        <v>5.8</v>
      </c>
      <c r="B168" s="8">
        <f t="shared" si="2"/>
        <v>1285.1752</v>
      </c>
    </row>
    <row r="169" spans="1:2" ht="12.75">
      <c r="A169" s="8">
        <v>5.9</v>
      </c>
      <c r="B169" s="8">
        <f t="shared" si="2"/>
        <v>1377.4293</v>
      </c>
    </row>
    <row r="170" spans="1:2" ht="12.75">
      <c r="A170" s="8">
        <v>6</v>
      </c>
      <c r="B170" s="8">
        <f t="shared" si="2"/>
        <v>1474.3999999999999</v>
      </c>
    </row>
    <row r="171" spans="1:2" ht="12.75">
      <c r="A171" s="8">
        <v>6.1</v>
      </c>
      <c r="B171" s="8">
        <f t="shared" si="2"/>
        <v>1576.2408999999996</v>
      </c>
    </row>
    <row r="172" spans="1:2" ht="12.75">
      <c r="A172" s="8">
        <v>6.2</v>
      </c>
      <c r="B172" s="8">
        <f t="shared" si="2"/>
        <v>1683.1080000000004</v>
      </c>
    </row>
    <row r="173" spans="1:2" ht="12.75">
      <c r="A173" s="8">
        <v>6.3</v>
      </c>
      <c r="B173" s="8">
        <f t="shared" si="2"/>
        <v>1795.1596999999997</v>
      </c>
    </row>
    <row r="174" spans="1:2" ht="12.75">
      <c r="A174" s="8">
        <v>6.4</v>
      </c>
      <c r="B174" s="8">
        <f t="shared" si="2"/>
        <v>1912.5568000000005</v>
      </c>
    </row>
    <row r="175" spans="1:2" ht="12.75">
      <c r="A175" s="8">
        <v>6.5</v>
      </c>
      <c r="B175" s="8">
        <f t="shared" si="2"/>
        <v>2035.4624999999996</v>
      </c>
    </row>
    <row r="176" spans="1:2" ht="12.75">
      <c r="A176" s="8">
        <v>6.6</v>
      </c>
      <c r="B176" s="8">
        <f t="shared" si="2"/>
        <v>2164.0423999999994</v>
      </c>
    </row>
    <row r="177" spans="1:2" ht="12.75">
      <c r="A177" s="8">
        <v>6.7</v>
      </c>
      <c r="B177" s="8">
        <f t="shared" si="2"/>
        <v>2298.4645000000005</v>
      </c>
    </row>
    <row r="178" spans="1:2" ht="12.75">
      <c r="A178" s="8">
        <v>6.8</v>
      </c>
      <c r="B178" s="8">
        <f t="shared" si="2"/>
        <v>2438.8991999999994</v>
      </c>
    </row>
    <row r="179" spans="1:2" ht="12.75">
      <c r="A179" s="8">
        <v>6.9</v>
      </c>
      <c r="B179" s="8">
        <f t="shared" si="2"/>
        <v>2585.519300000001</v>
      </c>
    </row>
    <row r="180" spans="1:2" ht="12.75">
      <c r="A180" s="8">
        <v>7</v>
      </c>
      <c r="B180" s="8">
        <f t="shared" si="2"/>
        <v>2738.5000000000005</v>
      </c>
    </row>
    <row r="181" spans="1:2" ht="12.75">
      <c r="A181" s="8">
        <v>7.1</v>
      </c>
      <c r="B181" s="8">
        <f t="shared" si="2"/>
        <v>2898.0189</v>
      </c>
    </row>
    <row r="182" spans="1:2" ht="12.75">
      <c r="A182" s="8">
        <v>7.2</v>
      </c>
      <c r="B182" s="8">
        <f t="shared" si="2"/>
        <v>3064.2560000000008</v>
      </c>
    </row>
    <row r="183" spans="1:2" ht="12.75">
      <c r="A183" s="8">
        <v>7.3</v>
      </c>
      <c r="B183" s="8">
        <f t="shared" si="2"/>
        <v>3237.3936999999996</v>
      </c>
    </row>
    <row r="184" spans="1:2" ht="12.75">
      <c r="A184" s="8">
        <v>7.4</v>
      </c>
      <c r="B184" s="8">
        <f t="shared" si="2"/>
        <v>3417.6168000000007</v>
      </c>
    </row>
    <row r="185" spans="1:2" ht="12.75">
      <c r="A185" s="8">
        <v>7.5</v>
      </c>
      <c r="B185" s="8">
        <f t="shared" si="2"/>
        <v>3605.1125</v>
      </c>
    </row>
    <row r="186" spans="1:2" ht="12.75">
      <c r="A186" s="8">
        <v>7.6</v>
      </c>
      <c r="B186" s="8">
        <f t="shared" si="2"/>
        <v>3800.0704</v>
      </c>
    </row>
    <row r="187" spans="1:2" ht="12.75">
      <c r="A187" s="8">
        <v>7.7</v>
      </c>
      <c r="B187" s="8">
        <f t="shared" si="2"/>
        <v>4002.6825000000013</v>
      </c>
    </row>
    <row r="188" spans="1:2" ht="12.75">
      <c r="A188" s="8">
        <v>7.8</v>
      </c>
      <c r="B188" s="8">
        <f t="shared" si="2"/>
        <v>4213.1431999999995</v>
      </c>
    </row>
    <row r="189" spans="1:2" ht="12.75">
      <c r="A189" s="8">
        <v>7.9</v>
      </c>
      <c r="B189" s="8">
        <f t="shared" si="2"/>
        <v>4431.649300000001</v>
      </c>
    </row>
    <row r="190" spans="1:2" ht="12.75">
      <c r="A190" s="8">
        <v>8</v>
      </c>
      <c r="B190" s="8">
        <f t="shared" si="2"/>
        <v>4658.400000000001</v>
      </c>
    </row>
    <row r="191" spans="1:2" ht="12.75">
      <c r="A191" s="8">
        <v>8.1</v>
      </c>
      <c r="B191" s="8">
        <f t="shared" si="2"/>
        <v>4893.5969</v>
      </c>
    </row>
    <row r="192" spans="1:2" ht="12.75">
      <c r="A192" s="8">
        <v>8.2</v>
      </c>
      <c r="B192" s="8">
        <f t="shared" si="2"/>
        <v>5137.443999999999</v>
      </c>
    </row>
    <row r="193" spans="1:2" ht="12.75">
      <c r="A193" s="8">
        <v>8.3</v>
      </c>
      <c r="B193" s="8">
        <f t="shared" si="2"/>
        <v>5390.147700000003</v>
      </c>
    </row>
    <row r="194" spans="1:2" ht="12.75">
      <c r="A194" s="8">
        <v>8.4</v>
      </c>
      <c r="B194" s="8">
        <f t="shared" si="2"/>
        <v>5651.9168</v>
      </c>
    </row>
    <row r="195" spans="1:2" ht="12.75">
      <c r="A195" s="8">
        <v>8.5</v>
      </c>
      <c r="B195" s="8">
        <f t="shared" si="2"/>
        <v>5922.962500000001</v>
      </c>
    </row>
    <row r="196" spans="1:2" ht="12.75">
      <c r="A196" s="8">
        <v>8.6</v>
      </c>
      <c r="B196" s="8">
        <f t="shared" si="2"/>
        <v>6203.498399999999</v>
      </c>
    </row>
    <row r="197" spans="1:2" ht="12.75">
      <c r="A197" s="8">
        <v>8.7</v>
      </c>
      <c r="B197" s="8">
        <f t="shared" si="2"/>
        <v>6493.740499999997</v>
      </c>
    </row>
    <row r="198" spans="1:2" ht="12.75">
      <c r="A198" s="8">
        <v>8.8</v>
      </c>
      <c r="B198" s="8">
        <f t="shared" si="2"/>
        <v>6793.907200000002</v>
      </c>
    </row>
    <row r="199" spans="1:2" ht="12.75">
      <c r="A199" s="8">
        <v>8.9</v>
      </c>
      <c r="B199" s="8">
        <f t="shared" si="2"/>
        <v>7104.219300000002</v>
      </c>
    </row>
    <row r="200" spans="1:2" ht="12.75">
      <c r="A200" s="8">
        <v>9</v>
      </c>
      <c r="B200" s="8">
        <f t="shared" si="2"/>
        <v>7424.900000000001</v>
      </c>
    </row>
    <row r="201" spans="1:2" ht="12.75">
      <c r="A201" s="8">
        <v>9.1</v>
      </c>
      <c r="B201" s="8">
        <f t="shared" si="2"/>
        <v>7756.174899999998</v>
      </c>
    </row>
    <row r="202" spans="1:2" ht="12.75">
      <c r="A202" s="8">
        <v>9.2</v>
      </c>
      <c r="B202" s="8">
        <f t="shared" si="2"/>
        <v>8098.271999999998</v>
      </c>
    </row>
    <row r="203" spans="1:2" ht="12.75">
      <c r="A203" s="8">
        <v>9.3</v>
      </c>
      <c r="B203" s="8">
        <f aca="true" t="shared" si="3" ref="B203:B210">$C$2*A203^4+$C$3*A203^3+$C$4*A203^2+$C$5*A203+$C$6</f>
        <v>8451.4217</v>
      </c>
    </row>
    <row r="204" spans="1:2" ht="12.75">
      <c r="A204" s="8">
        <v>9.4</v>
      </c>
      <c r="B204" s="8">
        <f t="shared" si="3"/>
        <v>8815.856800000001</v>
      </c>
    </row>
    <row r="205" spans="1:2" ht="12.75">
      <c r="A205" s="8">
        <v>9.5</v>
      </c>
      <c r="B205" s="8">
        <f t="shared" si="3"/>
        <v>9191.812499999998</v>
      </c>
    </row>
    <row r="206" spans="1:2" ht="12.75">
      <c r="A206" s="8">
        <v>9.6</v>
      </c>
      <c r="B206" s="8">
        <f t="shared" si="3"/>
        <v>9579.526399999997</v>
      </c>
    </row>
    <row r="207" spans="1:2" ht="12.75">
      <c r="A207" s="8">
        <v>9.7</v>
      </c>
      <c r="B207" s="8">
        <f t="shared" si="3"/>
        <v>9979.238499999996</v>
      </c>
    </row>
    <row r="208" spans="1:2" ht="12.75">
      <c r="A208" s="8">
        <v>9.8</v>
      </c>
      <c r="B208" s="8">
        <f t="shared" si="3"/>
        <v>10391.191200000003</v>
      </c>
    </row>
    <row r="209" spans="1:2" ht="12.75">
      <c r="A209" s="8">
        <v>9.9</v>
      </c>
      <c r="B209" s="8">
        <f t="shared" si="3"/>
        <v>10815.6293</v>
      </c>
    </row>
    <row r="210" spans="1:2" ht="12.75">
      <c r="A210" s="8">
        <v>10</v>
      </c>
      <c r="B210" s="8">
        <f t="shared" si="3"/>
        <v>11252.8</v>
      </c>
    </row>
  </sheetData>
  <sheetProtection password="CCC2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J. Wilson</dc:creator>
  <cp:keywords/>
  <dc:description/>
  <cp:lastModifiedBy>swilson</cp:lastModifiedBy>
  <cp:lastPrinted>2005-01-27T17:35:21Z</cp:lastPrinted>
  <dcterms:created xsi:type="dcterms:W3CDTF">2005-01-15T19:11:57Z</dcterms:created>
  <dcterms:modified xsi:type="dcterms:W3CDTF">2005-02-16T18:35:10Z</dcterms:modified>
  <cp:category/>
  <cp:version/>
  <cp:contentType/>
  <cp:contentStatus/>
</cp:coreProperties>
</file>